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5600" windowHeight="1116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<sst xmlns="http://schemas.openxmlformats.org/spreadsheetml/2006/main" count="425" uniqueCount="382">
  <si>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</si>
  <si>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</si>
  <si>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</si>
  <si>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</si>
  <si>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</si>
  <si>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</si>
  <si>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</si>
  <si>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</si>
  <si>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</si>
  <si>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</si>
  <si>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</si>
  <si>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</si>
  <si>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</si>
  <si>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</si>
  <si>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</si>
  <si>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</si>
  <si>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</si>
  <si>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</si>
  <si>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</si>
  <si>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</si>
  <si>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</si>
  <si>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</si>
  <si>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</si>
  <si>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</si>
  <si>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</si>
  <si>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</si>
  <si>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</si>
  <si>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</si>
  <si>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</si>
  <si>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</si>
  <si>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</si>
  <si>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</si>
  <si>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</si>
  <si>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</si>
  <si>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</si>
  <si>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</si>
  <si>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</si>
  <si>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</si>
  <si>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</si>
  <si>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</si>
  <si>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</si>
  <si>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</si>
  <si>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</si>
  <si>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</si>
  <si>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</si>
  <si>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</si>
  <si>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</si>
  <si>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</si>
  <si>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</si>
  <si>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</si>
  <si>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</si>
  <si>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</si>
  <si>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</si>
  <si>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</si>
  <si>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</si>
  <si>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</si>
  <si>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</si>
  <si>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</si>
  <si>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</si>
  <si>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</si>
  <si>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</si>
  <si>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</si>
  <si>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</si>
  <si>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</si>
  <si>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</si>
  <si>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</si>
  <si>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</si>
  <si>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</si>
  <si>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</si>
  <si>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</si>
  <si>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</si>
  <si>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</si>
  <si>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</si>
  <si>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</si>
  <si>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</si>
  <si>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</si>
  <si>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</si>
  <si>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</si>
  <si>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</si>
  <si>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</si>
  <si>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</si>
  <si>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</si>
  <si>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</si>
  <si>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</si>
  <si>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</si>
  <si>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</si>
  <si>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</si>
  <si>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</si>
  <si>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</si>
  <si>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</si>
  <si>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</si>
  <si>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</si>
  <si>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</si>
  <si>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</si>
  <si>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</si>
  <si>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</si>
  <si>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</si>
  <si>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</si>
  <si>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</si>
  <si>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</si>
  <si>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</si>
  <si>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</si>
  <si>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</si>
  <si>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</si>
  <si>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</si>
  <si>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</si>
  <si>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</si>
  <si>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</si>
  <si>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</si>
  <si>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</si>
  <si>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</si>
  <si>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</si>
  <si>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</si>
  <si>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</si>
  <si>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</si>
  <si>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</si>
  <si>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</si>
  <si>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</si>
  <si>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</si>
  <si>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</si>
  <si>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</si>
  <si>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</si>
  <si>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</si>
  <si>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</si>
  <si>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</si>
  <si>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</si>
  <si>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</si>
  <si>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</si>
  <si>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</si>
  <si>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</si>
  <si>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</si>
  <si>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</si>
  <si>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</si>
  <si>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</si>
  <si>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</si>
  <si>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</si>
  <si>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</si>
  <si>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</si>
  <si>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</si>
  <si>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</si>
  <si>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</si>
  <si>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</si>
  <si>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</si>
  <si>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</si>
  <si>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</si>
  <si>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</si>
  <si>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</si>
  <si>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</si>
  <si>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</si>
  <si>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</si>
  <si>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</si>
  <si>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</si>
  <si>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</si>
  <si>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</si>
  <si>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</si>
  <si>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</si>
  <si>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</si>
  <si>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</si>
  <si>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</si>
  <si>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</si>
  <si>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</si>
  <si>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</si>
  <si>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</si>
  <si>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</si>
  <si>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</si>
  <si>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</si>
  <si>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</si>
  <si>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</si>
  <si>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</si>
  <si>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</si>
  <si>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</si>
  <si>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</si>
  <si>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</si>
  <si>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</si>
  <si>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</si>
  <si>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</si>
  <si>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</si>
  <si>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</si>
  <si>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</si>
  <si>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</si>
  <si>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</si>
  <si>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</si>
  <si>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</si>
  <si>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</si>
  <si>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</si>
  <si>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</si>
  <si>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</si>
  <si>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</si>
  <si>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</si>
  <si>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</si>
  <si>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</si>
  <si>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</si>
  <si>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</si>
  <si>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</si>
  <si>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</si>
  <si>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</si>
  <si>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</si>
  <si>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</si>
  <si>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</si>
  <si>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</si>
  <si>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</si>
  <si>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</si>
  <si>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</si>
  <si>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</si>
  <si>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</si>
  <si>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</si>
  <si>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</si>
  <si>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</si>
  <si>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</si>
  <si>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</si>
  <si>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</si>
  <si>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</si>
  <si>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</si>
  <si>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</si>
  <si>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</si>
  <si>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</si>
  <si>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</si>
  <si>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</si>
  <si>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</si>
  <si>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</si>
  <si>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</si>
  <si>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</si>
  <si>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</si>
  <si>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</si>
  <si>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</si>
  <si>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</si>
  <si>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</si>
  <si>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</si>
  <si>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</si>
  <si>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</si>
  <si>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</si>
  <si>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</si>
  <si>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</si>
  <si>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</si>
  <si>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</si>
  <si>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</si>
  <si>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</si>
  <si>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</si>
  <si>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</si>
  <si>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</si>
  <si>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</si>
  <si>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</si>
  <si>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</si>
  <si>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</si>
  <si>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</si>
  <si>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</si>
  <si>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</si>
  <si>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</si>
  <si>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</si>
  <si>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</si>
  <si>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</si>
  <si>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</si>
  <si>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</si>
  <si>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</si>
  <si>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</si>
  <si>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</si>
  <si>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</si>
  <si>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</si>
  <si>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</si>
  <si>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</si>
  <si>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</si>
  <si>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</si>
  <si>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</si>
  <si>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</si>
  <si>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</si>
  <si>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</si>
  <si>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</si>
  <si>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</si>
  <si>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</si>
  <si>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</si>
  <si>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</si>
  <si>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</si>
  <si>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</si>
  <si>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</si>
  <si>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</si>
  <si>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</si>
  <si>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</si>
  <si>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</si>
  <si>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</si>
  <si>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</si>
  <si>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</si>
  <si>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</si>
  <si>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</si>
  <si>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</si>
  <si>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</si>
  <si>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</si>
  <si>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</si>
  <si>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</si>
  <si>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</si>
  <si>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</si>
  <si>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</si>
  <si>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</si>
  <si>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</si>
  <si>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</si>
  <si>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</si>
  <si>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</si>
  <si>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</si>
  <si>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</si>
  <si>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</si>
  <si>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</si>
  <si>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</si>
  <si>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</si>
  <si>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</si>
  <si>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</si>
  <si>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</si>
  <si>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</si>
  <si>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</si>
  <si>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</si>
  <si>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</si>
  <si>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</si>
  <si>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</si>
  <si>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</si>
  <si>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</si>
  <si>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</si>
  <si>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</si>
  <si>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</si>
  <si>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</si>
  <si>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</si>
  <si>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</si>
  <si>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</si>
  <si>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</si>
  <si>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</si>
  <si>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</si>
  <si>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</si>
  <si>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</si>
  <si>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</si>
  <si>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</si>
  <si>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</si>
  <si>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</si>
  <si>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</si>
  <si>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</si>
  <si>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</si>
  <si>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</si>
  <si>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</si>
  <si>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</si>
  <si>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</si>
  <si>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</si>
  <si>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</si>
  <si>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</si>
  <si>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</si>
  <si>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</si>
  <si>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</si>
  <si>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</si>
  <si>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</si>
  <si>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</si>
  <si>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</si>
  <si>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</si>
  <si>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</si>
  <si>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</si>
  <si>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</si>
  <si>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</si>
  <si>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</si>
  <si>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</si>
  <si>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</si>
  <si>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</si>
  <si>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</si>
  <si>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</si>
  <si>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</si>
  <si>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</si>
  <si>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</si>
  <si>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</si>
  <si>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</si>
  <si>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</si>
  <si>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</si>
  <si>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</si>
  <si>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</si>
  <si>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</si>
  <si>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</si>
  <si>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</si>
  <si>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</si>
  <si>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</si>
  <si>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</si>
  <si>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</si>
  <si>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</si>
  <si>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CONT DE EXECUTIE VENITURI IANUARIE  2017</t>
  </si>
  <si>
    <t>CONT DE EXECUTIE CHELTUIELI IANUARIE  2017</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</si>
  <si>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</si>
  <si>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</si>
  <si>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CAS MEHEDINTI</t>
  </si>
  <si>
    <t>Ec.Mitu Ion</t>
  </si>
  <si>
    <t>Director Economic</t>
  </si>
  <si>
    <t>Ec.Vladu Maria</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</si>
</sst>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23" fillId="25" borderId="0" xfId="0" applyNumberFormat="1" applyFont="1" applyFill="1" applyBorder="1" applyAlignment="1">
      <alignment/>
    </xf>
    <xf numFmtId="4" fontId="0" fillId="25" borderId="0" xfId="0" applyNumberFormat="1" applyFill="1" applyBorder="1" applyAlignment="1">
      <alignment/>
    </xf>
    <xf numFmtId="0" fontId="0" fillId="25" borderId="0" xfId="0" applyFill="1" applyBorder="1" applyAlignment="1">
      <alignment/>
    </xf>
    <xf numFmtId="0" fontId="0" fillId="25" borderId="0" xfId="0" applyFill="1" applyAlignment="1">
      <alignment/>
    </xf>
    <xf numFmtId="49" fontId="0" fillId="25" borderId="10" xfId="0" applyNumberFormat="1" applyFont="1" applyFill="1" applyBorder="1" applyAlignment="1">
      <alignment horizontal="left" vertical="top" wrapText="1"/>
    </xf>
    <xf numFmtId="175" fontId="0" fillId="25" borderId="10" xfId="65" applyNumberFormat="1" applyFont="1" applyFill="1" applyBorder="1" applyAlignment="1">
      <alignment wrapText="1"/>
      <protection/>
    </xf>
    <xf numFmtId="4" fontId="21" fillId="25" borderId="10" xfId="0" applyNumberFormat="1" applyFont="1" applyFill="1" applyBorder="1" applyAlignment="1">
      <alignment horizontal="right"/>
    </xf>
    <xf numFmtId="4" fontId="23" fillId="25" borderId="10"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5" borderId="10" xfId="64" applyNumberFormat="1" applyFont="1" applyFill="1" applyBorder="1" applyAlignment="1">
      <alignment wrapText="1"/>
      <protection/>
    </xf>
    <xf numFmtId="175" fontId="23" fillId="25" borderId="10" xfId="65" applyNumberFormat="1" applyFont="1" applyFill="1" applyBorder="1" applyAlignment="1">
      <alignment wrapText="1"/>
      <protection/>
    </xf>
    <xf numFmtId="0" fontId="23" fillId="25" borderId="0" xfId="0" applyFont="1" applyFill="1" applyBorder="1" applyAlignment="1">
      <alignment/>
    </xf>
    <xf numFmtId="49" fontId="23" fillId="25" borderId="10" xfId="0" applyNumberFormat="1" applyFont="1" applyFill="1" applyBorder="1" applyAlignment="1">
      <alignment horizontal="left" vertical="top" wrapText="1"/>
    </xf>
    <xf numFmtId="175" fontId="23" fillId="25" borderId="10" xfId="65" applyNumberFormat="1" applyFont="1" applyFill="1" applyBorder="1" applyAlignment="1">
      <alignment wrapText="1"/>
      <protection/>
    </xf>
    <xf numFmtId="4" fontId="23" fillId="25" borderId="10" xfId="65" applyNumberFormat="1" applyFont="1" applyFill="1" applyBorder="1" applyAlignment="1">
      <alignment horizontal="righ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4" fontId="39" fillId="0" borderId="10" xfId="0" applyNumberFormat="1" applyFont="1" applyFill="1" applyBorder="1" applyAlignment="1" applyProtection="1">
      <alignment horizontal="right" wrapText="1"/>
      <protection/>
    </xf>
    <xf numFmtId="49" fontId="23" fillId="0" borderId="0" xfId="0" applyNumberFormat="1" applyFont="1" applyFill="1" applyBorder="1" applyAlignment="1">
      <alignment horizontal="left" vertical="top" wrapText="1"/>
    </xf>
    <xf numFmtId="0" fontId="34" fillId="0" borderId="0" xfId="0" applyFont="1" applyFill="1" applyAlignment="1">
      <alignment/>
    </xf>
    <xf numFmtId="0" fontId="0" fillId="0" borderId="0" xfId="0" applyFont="1" applyFill="1" applyAlignment="1">
      <alignment horizontal="center"/>
    </xf>
    <xf numFmtId="0" fontId="34" fillId="0" borderId="0" xfId="0" applyFont="1" applyFill="1" applyAlignment="1">
      <alignment horizontal="center"/>
    </xf>
    <xf numFmtId="2" fontId="25" fillId="0" borderId="10" xfId="0" applyNumberFormat="1" applyFont="1" applyFill="1" applyBorder="1" applyAlignment="1">
      <alignment horizontal="left"/>
    </xf>
    <xf numFmtId="2" fontId="28" fillId="0" borderId="10" xfId="0" applyNumberFormat="1" applyFont="1" applyFill="1" applyBorder="1" applyAlignment="1" applyProtection="1">
      <alignment horizontal="left" wrapText="1"/>
      <protection/>
    </xf>
    <xf numFmtId="2" fontId="23" fillId="0" borderId="10" xfId="0" applyNumberFormat="1" applyFont="1" applyFill="1" applyBorder="1" applyAlignment="1">
      <alignment/>
    </xf>
    <xf numFmtId="2" fontId="0" fillId="0" borderId="10" xfId="0" applyNumberFormat="1" applyFont="1" applyFill="1" applyBorder="1" applyAlignment="1">
      <alignment/>
    </xf>
    <xf numFmtId="4"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xf numFmtId="0" fontId="0" fillId="0" borderId="0" xfId="0" applyFont="1" applyFill="1" applyAlignment="1">
      <alignment horizontal="center" vertical="center" wrapText="1"/>
    </xf>
    <xf numFmtId="0" fontId="0" fillId="0" borderId="0" xfId="0" applyAlignment="1">
      <alignment horizontal="center" vertical="center" wrapText="1"/>
    </xf>
    <xf numFmtId="0" fontId="34" fillId="0" borderId="0" xfId="0" applyFont="1" applyFill="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E76" activePane="bottomRight" state="frozen"/>
      <selection pane="topLeft" activeCell="D37" sqref="D37"/>
      <selection pane="topRight" activeCell="D37" sqref="D37"/>
      <selection pane="bottomLeft" activeCell="D37" sqref="D37"/>
      <selection pane="bottomRight" activeCell="B81" sqref="B81:E83"/>
    </sheetView>
  </sheetViews>
  <sheetFormatPr defaultColWidth="9.140625" defaultRowHeight="12.75"/>
  <cols>
    <col min="1" max="1" width="10.28125" style="1" bestFit="1" customWidth="1"/>
    <col min="2" max="2" width="57.57421875" style="9" customWidth="1"/>
    <col min="3" max="3" width="14.00390625" style="35" customWidth="1"/>
    <col min="4" max="4" width="11.28125" style="35" hidden="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2" t="s">
        <v>378</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5" t="s">
        <v>374</v>
      </c>
      <c r="C3" s="2"/>
      <c r="D3" s="2"/>
      <c r="E3" s="2"/>
      <c r="F3" s="2"/>
      <c r="FC3" s="18"/>
    </row>
    <row r="4" spans="2:159" ht="12.75" customHeight="1">
      <c r="B4" s="3"/>
      <c r="C4" s="20"/>
      <c r="D4" s="20"/>
      <c r="E4" s="2"/>
      <c r="F4" s="21" t="s">
        <v>0</v>
      </c>
      <c r="G4" s="22"/>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3"/>
      <c r="EF4" s="153"/>
      <c r="EG4" s="153"/>
      <c r="EH4" s="153"/>
      <c r="EI4" s="153"/>
      <c r="EJ4" s="151"/>
      <c r="EK4" s="151"/>
      <c r="EL4" s="151"/>
      <c r="EM4" s="151"/>
      <c r="EN4" s="151"/>
      <c r="EO4" s="151"/>
      <c r="EP4" s="151"/>
      <c r="EQ4" s="151"/>
      <c r="ER4" s="151"/>
      <c r="ES4" s="151"/>
      <c r="ET4" s="151"/>
      <c r="EU4" s="151"/>
      <c r="EV4" s="151"/>
      <c r="EW4" s="151"/>
      <c r="EX4" s="151"/>
      <c r="EY4" s="151"/>
      <c r="EZ4" s="151"/>
      <c r="FA4" s="151"/>
      <c r="FB4" s="151"/>
      <c r="FC4" s="151"/>
    </row>
    <row r="5" spans="1:172" s="25" customFormat="1" ht="76.5">
      <c r="A5" s="37" t="s">
        <v>1</v>
      </c>
      <c r="B5" s="37" t="s">
        <v>2</v>
      </c>
      <c r="C5" s="37" t="s">
        <v>3</v>
      </c>
      <c r="D5" s="38" t="s">
        <v>4</v>
      </c>
      <c r="E5" s="37" t="s">
        <v>5</v>
      </c>
      <c r="F5" s="37"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19"/>
      <c r="FE5" s="19"/>
      <c r="FF5" s="19"/>
      <c r="FG5" s="19"/>
      <c r="FH5" s="19"/>
      <c r="FI5" s="19"/>
      <c r="FJ5" s="19"/>
      <c r="FK5" s="19"/>
      <c r="FL5" s="19"/>
      <c r="FM5" s="19"/>
      <c r="FN5" s="19"/>
      <c r="FO5" s="19"/>
      <c r="FP5" s="19"/>
    </row>
    <row r="6" spans="1:172" s="28" customFormat="1" ht="12.75">
      <c r="A6" s="39"/>
      <c r="B6" s="40"/>
      <c r="C6" s="58">
        <v>1</v>
      </c>
      <c r="D6" s="39" t="s">
        <v>140</v>
      </c>
      <c r="E6" s="58">
        <v>2</v>
      </c>
      <c r="F6" s="39"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7"/>
      <c r="FE6" s="27"/>
      <c r="FF6" s="27"/>
      <c r="FG6" s="27"/>
      <c r="FH6" s="27"/>
      <c r="FI6" s="27"/>
      <c r="FJ6" s="27"/>
      <c r="FK6" s="27"/>
      <c r="FL6" s="27"/>
      <c r="FM6" s="27"/>
      <c r="FN6" s="27"/>
      <c r="FO6" s="27"/>
      <c r="FP6" s="27"/>
    </row>
    <row r="7" spans="1:161" ht="12.75">
      <c r="A7" s="41" t="s">
        <v>8</v>
      </c>
      <c r="B7" s="42" t="s">
        <v>9</v>
      </c>
      <c r="C7" s="43">
        <f>+C8+C54</f>
        <v>24515.16</v>
      </c>
      <c r="D7" s="43">
        <f>+D8+D54</f>
        <v>0</v>
      </c>
      <c r="E7" s="43">
        <f>+E8+E54</f>
        <v>9805.05</v>
      </c>
      <c r="F7" s="43">
        <f>+F8+F54</f>
        <v>9805.05</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23820</v>
      </c>
      <c r="D8" s="43">
        <f>+D13+D41+D9</f>
        <v>0</v>
      </c>
      <c r="E8" s="43">
        <f>+E13+E41+E9</f>
        <v>9522.56</v>
      </c>
      <c r="F8" s="43">
        <f>+F13+F41+F9</f>
        <v>9522.56</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c r="D10" s="44"/>
      <c r="E10" s="43"/>
      <c r="F10" s="43"/>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c r="D11" s="44"/>
      <c r="E11" s="43"/>
      <c r="F11" s="4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08" t="s">
        <v>343</v>
      </c>
      <c r="C12" s="43"/>
      <c r="D12" s="44"/>
      <c r="E12" s="43"/>
      <c r="F12" s="4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23736</v>
      </c>
      <c r="D13" s="43">
        <f>+D14+D22</f>
        <v>0</v>
      </c>
      <c r="E13" s="43">
        <f>+E14+E22</f>
        <v>9483.5</v>
      </c>
      <c r="F13" s="43">
        <f>+F14+F22</f>
        <v>9483.5</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10920</v>
      </c>
      <c r="D14" s="43">
        <f>+D15</f>
        <v>0</v>
      </c>
      <c r="E14" s="43">
        <f>+E15</f>
        <v>4420.71</v>
      </c>
      <c r="F14" s="43">
        <f>+F15</f>
        <v>4420.71</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10920</v>
      </c>
      <c r="D15" s="43">
        <f>D16+D17+D19+D20+D21+D18</f>
        <v>0</v>
      </c>
      <c r="E15" s="43">
        <f>E16+E17+E19+E20+E21+E18</f>
        <v>4420.71</v>
      </c>
      <c r="F15" s="43">
        <f>F16+F17+F19+F20+F21+F18</f>
        <v>4420.71</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10920</v>
      </c>
      <c r="D16" s="44"/>
      <c r="E16" s="44">
        <v>3810.29</v>
      </c>
      <c r="F16" s="44">
        <v>3810.29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c r="D17" s="44"/>
      <c r="E17" s="44">
        <v>51.28</v>
      </c>
      <c r="F17" s="44">
        <v>51.28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c r="D18" s="44"/>
      <c r="E18" s="44"/>
      <c r="F18" s="44"/>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c r="D19" s="44"/>
      <c r="E19" s="44">
        <v>559.14</v>
      </c>
      <c r="F19" s="44">
        <v>559.14</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c r="D20" s="44"/>
      <c r="E20" s="44"/>
      <c r="F20" s="44"/>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c r="D21" s="44"/>
      <c r="E21" s="44"/>
      <c r="F21" s="44"/>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12816</v>
      </c>
      <c r="D22" s="43">
        <f>D23+D29+D40+D30+D31+D32+D33+D34+D35+D36+D37+D38+D39</f>
        <v>0</v>
      </c>
      <c r="E22" s="43">
        <f>E23+E29+E40+E30+E31+E32+E33+E34+E35+E36+E37+E38+E39</f>
        <v>5062.79</v>
      </c>
      <c r="F22" s="43">
        <f>F23+F29+F40+F30+F31+F32+F33+F34+F35+F36+F37+F38+F39</f>
        <v>5062.79</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12630</v>
      </c>
      <c r="D23" s="43">
        <f>D24+D25+D26+D27+D28</f>
        <v>0</v>
      </c>
      <c r="E23" s="43">
        <f>E24+E25+E26+E27+E28</f>
        <v>4999.11</v>
      </c>
      <c r="F23" s="43">
        <f>F24+F25+F26+F27+F28</f>
        <v>4999.11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12630</v>
      </c>
      <c r="D24" s="44"/>
      <c r="E24" s="44">
        <v>3277.74</v>
      </c>
      <c r="F24" s="44">
        <v>3277.74</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5" t="s">
        <v>42</v>
      </c>
      <c r="B25" s="48" t="s">
        <v>43</v>
      </c>
      <c r="C25" s="43"/>
      <c r="D25" s="44"/>
      <c r="E25" s="44">
        <v>326.02</v>
      </c>
      <c r="F25" s="44">
        <v>326.02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c r="D26" s="44"/>
      <c r="E26" s="44">
        <v>0.07</v>
      </c>
      <c r="F26" s="44">
        <v>0.07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c r="D27" s="44"/>
      <c r="E27" s="44">
        <v>1395.28</v>
      </c>
      <c r="F27" s="44">
        <v>1395.28</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c r="D28" s="44"/>
      <c r="E28" s="44"/>
      <c r="F28" s="44"/>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c r="D29" s="44"/>
      <c r="E29" s="44"/>
      <c r="F29" s="44"/>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c r="D30" s="44"/>
      <c r="E30" s="44"/>
      <c r="F30" s="44"/>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c r="D31" s="44"/>
      <c r="E31" s="44">
        <v>0.17</v>
      </c>
      <c r="F31" s="44">
        <v>0.17</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18</v>
      </c>
      <c r="D32" s="44"/>
      <c r="E32" s="44">
        <v>4.14</v>
      </c>
      <c r="F32" s="44">
        <v>4.14</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c r="D33" s="44"/>
      <c r="E33" s="44"/>
      <c r="F33" s="44"/>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c r="D34" s="44"/>
      <c r="E34" s="44"/>
      <c r="F34" s="44"/>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c r="D35" s="44"/>
      <c r="E35" s="44"/>
      <c r="F35" s="44"/>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c r="D36" s="44"/>
      <c r="E36" s="44">
        <v>0.05</v>
      </c>
      <c r="F36" s="44">
        <v>0.05</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42</v>
      </c>
      <c r="D37" s="44"/>
      <c r="E37" s="44">
        <v>23.41</v>
      </c>
      <c r="F37" s="44">
        <v>23.41</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126</v>
      </c>
      <c r="D38" s="44"/>
      <c r="E38" s="44">
        <v>20.53</v>
      </c>
      <c r="F38" s="44">
        <v>20.53</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c r="D39" s="44"/>
      <c r="E39" s="44">
        <v>15.38</v>
      </c>
      <c r="F39" s="44">
        <v>15.38</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c r="D40" s="44"/>
      <c r="E40" s="44"/>
      <c r="F40" s="44"/>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84</v>
      </c>
      <c r="D41" s="43">
        <f>+D42+D47</f>
        <v>0</v>
      </c>
      <c r="E41" s="43">
        <f>+E42+E47</f>
        <v>39.06</v>
      </c>
      <c r="F41" s="43">
        <f>+F42+F47</f>
        <v>39.06</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0</v>
      </c>
      <c r="D42" s="43">
        <f>+D43+D45</f>
        <v>0</v>
      </c>
      <c r="E42" s="43">
        <f>+E43+E45</f>
        <v>0</v>
      </c>
      <c r="F42" s="43">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0</v>
      </c>
      <c r="D43" s="43">
        <f>+D44</f>
        <v>0</v>
      </c>
      <c r="E43" s="43">
        <f>+E44</f>
        <v>0</v>
      </c>
      <c r="F43" s="43">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c r="D44" s="44"/>
      <c r="E44" s="44"/>
      <c r="F44" s="44"/>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c r="D46" s="44"/>
      <c r="E46" s="44"/>
      <c r="F46" s="44"/>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+C48+C52</f>
        <v>84</v>
      </c>
      <c r="D47" s="43">
        <f>+D48+D52</f>
        <v>0</v>
      </c>
      <c r="E47" s="43">
        <f>+E48+E52</f>
        <v>39.06</v>
      </c>
      <c r="F47" s="43">
        <f>+F48+F52</f>
        <v>39.06</v>
      </c>
      <c r="G47" s="36"/>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C51+C49+C50</f>
        <v>84</v>
      </c>
      <c r="D48" s="43">
        <f>D51+D49+D50</f>
        <v>0</v>
      </c>
      <c r="E48" s="43">
        <f>E51+E49+E50</f>
        <v>39.06</v>
      </c>
      <c r="F48" s="43">
        <f>F51+F49+F50</f>
        <v>39.06</v>
      </c>
      <c r="G48" s="36"/>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345</v>
      </c>
      <c r="B49" s="42" t="s">
        <v>89</v>
      </c>
      <c r="C49" s="43"/>
      <c r="D49" s="43"/>
      <c r="E49" s="43"/>
      <c r="F49" s="43"/>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346</v>
      </c>
      <c r="B50" s="109" t="s">
        <v>347</v>
      </c>
      <c r="C50" s="43">
        <v>51</v>
      </c>
      <c r="D50" s="43"/>
      <c r="E50" s="43">
        <v>9.48</v>
      </c>
      <c r="F50" s="43">
        <v>9.48</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90</v>
      </c>
      <c r="B51" s="51" t="s">
        <v>91</v>
      </c>
      <c r="C51" s="43">
        <v>33</v>
      </c>
      <c r="D51" s="44"/>
      <c r="E51" s="44">
        <v>29.58</v>
      </c>
      <c r="F51" s="44">
        <v>29.58</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1" t="s">
        <v>92</v>
      </c>
      <c r="B52" s="42" t="s">
        <v>93</v>
      </c>
      <c r="C52" s="43">
        <f>C53</f>
        <v>0</v>
      </c>
      <c r="D52" s="43">
        <f>D53</f>
        <v>0</v>
      </c>
      <c r="E52" s="43">
        <f>E53</f>
        <v>0</v>
      </c>
      <c r="F52" s="43">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5" t="s">
        <v>94</v>
      </c>
      <c r="B53" s="51" t="s">
        <v>95</v>
      </c>
      <c r="C53" s="43"/>
      <c r="D53" s="44"/>
      <c r="E53" s="44"/>
      <c r="F53" s="4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1" t="s">
        <v>96</v>
      </c>
      <c r="B54" s="42" t="s">
        <v>97</v>
      </c>
      <c r="C54" s="43">
        <f>+C55</f>
        <v>695.16</v>
      </c>
      <c r="D54" s="43">
        <f>+D55</f>
        <v>0</v>
      </c>
      <c r="E54" s="43">
        <f>+E55</f>
        <v>282.49</v>
      </c>
      <c r="F54" s="43">
        <f>+F55</f>
        <v>282.49</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1" t="s">
        <v>98</v>
      </c>
      <c r="B55" s="42" t="s">
        <v>99</v>
      </c>
      <c r="C55" s="43">
        <f>+C56+C68</f>
        <v>695.16</v>
      </c>
      <c r="D55" s="43">
        <f>+D56+D68</f>
        <v>0</v>
      </c>
      <c r="E55" s="43">
        <f>+E56+E68</f>
        <v>282.49</v>
      </c>
      <c r="F55" s="43">
        <f>+F56+F68</f>
        <v>282.49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1" t="s">
        <v>100</v>
      </c>
      <c r="B56" s="42" t="s">
        <v>101</v>
      </c>
      <c r="C56" s="43">
        <f>C57+C58+C59+C60+C62+C63+C64+C65+C61+C66+C67</f>
        <v>581.16</v>
      </c>
      <c r="D56" s="43">
        <f>D57+D58+D59+D60+D62+D63+D64+D65+D61+D66+D67</f>
        <v>0</v>
      </c>
      <c r="E56" s="43">
        <f>E57+E58+E59+E60+E62+E63+E64+E65+E61+E66+E67</f>
        <v>180.67</v>
      </c>
      <c r="F56" s="43">
        <f>F57+F58+F59+F60+F62+F63+F64+F65+F61+F66+F67</f>
        <v>180.67</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102</v>
      </c>
      <c r="B57" s="51" t="s">
        <v>103</v>
      </c>
      <c r="C57" s="43"/>
      <c r="D57" s="44"/>
      <c r="E57" s="44"/>
      <c r="F57" s="44"/>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5" t="s">
        <v>104</v>
      </c>
      <c r="B58" s="51" t="s">
        <v>105</v>
      </c>
      <c r="C58" s="43">
        <v>240</v>
      </c>
      <c r="D58" s="44"/>
      <c r="E58" s="44">
        <v>85.7</v>
      </c>
      <c r="F58" s="44">
        <v>85.7</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2" t="s">
        <v>106</v>
      </c>
      <c r="B59" s="51" t="s">
        <v>107</v>
      </c>
      <c r="C59" s="43"/>
      <c r="D59" s="44"/>
      <c r="E59" s="44"/>
      <c r="F59" s="44"/>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5" t="s">
        <v>108</v>
      </c>
      <c r="B60" s="53" t="s">
        <v>109</v>
      </c>
      <c r="C60" s="43">
        <v>189</v>
      </c>
      <c r="D60" s="44"/>
      <c r="E60" s="44">
        <v>94.69</v>
      </c>
      <c r="F60" s="44">
        <v>94.69</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5" t="s">
        <v>110</v>
      </c>
      <c r="B61" s="53" t="s">
        <v>111</v>
      </c>
      <c r="C61" s="43"/>
      <c r="D61" s="44"/>
      <c r="E61" s="44"/>
      <c r="F61" s="44"/>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112</v>
      </c>
      <c r="B62" s="53" t="s">
        <v>113</v>
      </c>
      <c r="C62" s="43"/>
      <c r="D62" s="44"/>
      <c r="E62" s="44"/>
      <c r="F62" s="4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114</v>
      </c>
      <c r="B63" s="53" t="s">
        <v>115</v>
      </c>
      <c r="C63" s="43"/>
      <c r="D63" s="44"/>
      <c r="E63" s="44"/>
      <c r="F63" s="44"/>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5" t="s">
        <v>116</v>
      </c>
      <c r="B64" s="53" t="s">
        <v>117</v>
      </c>
      <c r="C64" s="43"/>
      <c r="D64" s="44"/>
      <c r="E64" s="44"/>
      <c r="F64" s="44"/>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5" t="s">
        <v>118</v>
      </c>
      <c r="B65" s="53" t="s">
        <v>119</v>
      </c>
      <c r="C65" s="43"/>
      <c r="D65" s="44"/>
      <c r="E65" s="44">
        <v>0.28</v>
      </c>
      <c r="F65" s="44">
        <v>0.28</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5" t="s">
        <v>120</v>
      </c>
      <c r="B66" s="53" t="s">
        <v>121</v>
      </c>
      <c r="C66" s="43">
        <v>152.16</v>
      </c>
      <c r="D66" s="44"/>
      <c r="E66" s="44"/>
      <c r="F66" s="44"/>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72" s="119" customFormat="1" ht="25.5">
      <c r="A67" s="145" t="s">
        <v>365</v>
      </c>
      <c r="B67" s="146" t="s">
        <v>366</v>
      </c>
      <c r="C67" s="147"/>
      <c r="D67" s="148"/>
      <c r="E67" s="148"/>
      <c r="F67" s="148"/>
      <c r="G67" s="149"/>
      <c r="H67" s="149"/>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7"/>
      <c r="FE67" s="117"/>
      <c r="FF67" s="118"/>
      <c r="FG67" s="118"/>
      <c r="FH67" s="118"/>
      <c r="FI67" s="118"/>
      <c r="FJ67" s="118"/>
      <c r="FK67" s="118"/>
      <c r="FL67" s="118"/>
      <c r="FM67" s="118"/>
      <c r="FN67" s="118"/>
      <c r="FO67" s="118"/>
      <c r="FP67" s="118"/>
    </row>
    <row r="68" spans="1:161" ht="12.75">
      <c r="A68" s="41" t="s">
        <v>122</v>
      </c>
      <c r="B68" s="42" t="s">
        <v>123</v>
      </c>
      <c r="C68" s="43">
        <f>+C69+C70+C71+C72+C73+C74+C75+C76</f>
        <v>114</v>
      </c>
      <c r="D68" s="43">
        <f>+D69+D70+D71+D72+D73+D74+D75+D76</f>
        <v>0</v>
      </c>
      <c r="E68" s="43">
        <f>+E69+E70+E71+E72+E73+E74+E75+E76</f>
        <v>101.82</v>
      </c>
      <c r="F68" s="43">
        <f>+F69+F70+F71+F72+F73+F74+F75+F76</f>
        <v>101.82</v>
      </c>
      <c r="G68" s="36"/>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124</v>
      </c>
      <c r="B69" s="46" t="s">
        <v>125</v>
      </c>
      <c r="C69" s="43"/>
      <c r="D69" s="44"/>
      <c r="E69" s="44"/>
      <c r="F69" s="44"/>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5" t="s">
        <v>126</v>
      </c>
      <c r="B70" s="54" t="s">
        <v>109</v>
      </c>
      <c r="C70" s="43"/>
      <c r="D70" s="44"/>
      <c r="E70" s="44"/>
      <c r="F70" s="44"/>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5" t="s">
        <v>127</v>
      </c>
      <c r="B71" s="46" t="s">
        <v>128</v>
      </c>
      <c r="C71" s="43"/>
      <c r="D71" s="44"/>
      <c r="E71" s="44"/>
      <c r="F71" s="44"/>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5" t="s">
        <v>129</v>
      </c>
      <c r="B72" s="46" t="s">
        <v>130</v>
      </c>
      <c r="C72" s="43"/>
      <c r="D72" s="44"/>
      <c r="E72" s="44"/>
      <c r="F72" s="44"/>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5" t="s">
        <v>131</v>
      </c>
      <c r="B73" s="46" t="s">
        <v>113</v>
      </c>
      <c r="C73" s="43"/>
      <c r="D73" s="44"/>
      <c r="E73" s="44">
        <v>101.82</v>
      </c>
      <c r="F73" s="44">
        <v>101.82</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9" t="s">
        <v>132</v>
      </c>
      <c r="B74" s="55" t="s">
        <v>133</v>
      </c>
      <c r="C74" s="43">
        <v>114</v>
      </c>
      <c r="D74" s="44"/>
      <c r="E74" s="44"/>
      <c r="F74" s="44"/>
      <c r="AP74" s="2"/>
      <c r="BP74" s="2"/>
      <c r="BQ74" s="2"/>
      <c r="BR74" s="2"/>
      <c r="CJ74" s="2"/>
    </row>
    <row r="75" spans="1:172" s="25" customFormat="1" ht="51">
      <c r="A75" s="46" t="s">
        <v>134</v>
      </c>
      <c r="B75" s="56" t="s">
        <v>135</v>
      </c>
      <c r="C75" s="43"/>
      <c r="D75" s="44"/>
      <c r="E75" s="44"/>
      <c r="F75" s="44"/>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25.5">
      <c r="A76" s="46" t="s">
        <v>136</v>
      </c>
      <c r="B76" s="57" t="s">
        <v>137</v>
      </c>
      <c r="C76" s="43"/>
      <c r="D76" s="44"/>
      <c r="E76" s="44"/>
      <c r="F76" s="44"/>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102"/>
      <c r="B77" s="105"/>
      <c r="C77" s="103"/>
      <c r="D77" s="104"/>
      <c r="E77" s="104"/>
      <c r="F77" s="104"/>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102"/>
      <c r="B78" s="105"/>
      <c r="C78" s="103"/>
      <c r="D78" s="104"/>
      <c r="E78" s="104"/>
      <c r="F78" s="104"/>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52" t="s">
        <v>138</v>
      </c>
      <c r="B79" s="152"/>
      <c r="C79" s="30"/>
      <c r="D79" s="30"/>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2.75">
      <c r="A80" s="13"/>
      <c r="C80" s="30"/>
      <c r="D80" s="30"/>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31" customFormat="1" ht="15">
      <c r="A81" s="14"/>
      <c r="B81" s="144" t="s">
        <v>139</v>
      </c>
      <c r="C81" s="32"/>
      <c r="D81" s="32"/>
      <c r="E81" s="142" t="s">
        <v>380</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5" customFormat="1" ht="12.75">
      <c r="A82" s="13"/>
      <c r="C82" s="30"/>
      <c r="D82" s="30"/>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2.75">
      <c r="A83" s="13"/>
      <c r="B83" s="143" t="s">
        <v>379</v>
      </c>
      <c r="C83" s="30"/>
      <c r="D83" s="30"/>
      <c r="E83" s="143" t="s">
        <v>381</v>
      </c>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2.75">
      <c r="A84" s="13"/>
      <c r="C84" s="30"/>
      <c r="D84" s="30"/>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3"/>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 customHeight="1">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69:D76 D46 C45:E45 E59:E67 D77:F78 D10:D12 E69:E70 G68 D53 D57:D67 C68:E68 D44:E44 D16:F21 C54:F55 D51:F51 E74:F76 F44:F45 C47:G47 D24:F40 F59:F70" name="Zonă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72"/>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9" sqref="H9"/>
    </sheetView>
  </sheetViews>
  <sheetFormatPr defaultColWidth="9.140625" defaultRowHeight="12.75"/>
  <cols>
    <col min="1" max="1" width="14.00390625" style="110" customWidth="1"/>
    <col min="2" max="2" width="63.57421875" style="27" bestFit="1" customWidth="1"/>
    <col min="3" max="3" width="6.8515625" style="27" customWidth="1"/>
    <col min="4" max="4" width="14.57421875" style="27" customWidth="1"/>
    <col min="5" max="5" width="13.140625" style="27" customWidth="1"/>
    <col min="6" max="6" width="11.57421875" style="27" hidden="1" customWidth="1"/>
    <col min="7" max="7" width="13.57421875" style="27" customWidth="1"/>
    <col min="8" max="8" width="13.140625" style="27" customWidth="1"/>
    <col min="9" max="9" width="11.57421875" style="19" bestFit="1" customWidth="1"/>
    <col min="10" max="10" width="10.421875" style="19" bestFit="1" customWidth="1"/>
    <col min="11" max="11" width="11.57421875" style="19" bestFit="1" customWidth="1"/>
    <col min="12" max="16384" width="9.140625" style="19" customWidth="1"/>
  </cols>
  <sheetData>
    <row r="1" spans="2:3" ht="12.75">
      <c r="B1" s="141" t="s">
        <v>378</v>
      </c>
      <c r="C1" s="60"/>
    </row>
    <row r="2" spans="2:3" ht="12.75">
      <c r="B2" s="60"/>
      <c r="C2" s="60"/>
    </row>
    <row r="3" spans="2:4" ht="15">
      <c r="B3" s="59" t="s">
        <v>375</v>
      </c>
      <c r="C3" s="60"/>
      <c r="D3" s="29"/>
    </row>
    <row r="4" spans="4:8" ht="12.75">
      <c r="D4" s="61"/>
      <c r="E4" s="61"/>
      <c r="F4" s="62"/>
      <c r="G4" s="63"/>
      <c r="H4" s="64" t="s">
        <v>141</v>
      </c>
    </row>
    <row r="5" spans="1:8" s="114" customFormat="1" ht="89.25">
      <c r="A5" s="111" t="s">
        <v>1</v>
      </c>
      <c r="B5" s="23" t="s">
        <v>2</v>
      </c>
      <c r="C5" s="23"/>
      <c r="D5" s="23" t="s">
        <v>142</v>
      </c>
      <c r="E5" s="5" t="s">
        <v>143</v>
      </c>
      <c r="F5" s="5" t="s">
        <v>144</v>
      </c>
      <c r="G5" s="23" t="s">
        <v>145</v>
      </c>
      <c r="H5" s="23" t="s">
        <v>146</v>
      </c>
    </row>
    <row r="6" spans="1:8" ht="12.75">
      <c r="A6" s="69"/>
      <c r="B6" s="6" t="s">
        <v>147</v>
      </c>
      <c r="C6" s="6"/>
      <c r="D6" s="126">
        <v>1</v>
      </c>
      <c r="E6" s="126">
        <v>2</v>
      </c>
      <c r="F6" s="126">
        <v>3</v>
      </c>
      <c r="G6" s="126">
        <v>4</v>
      </c>
      <c r="H6" s="126" t="s">
        <v>148</v>
      </c>
    </row>
    <row r="7" spans="1:12" s="11" customFormat="1" ht="12.75">
      <c r="A7" s="69" t="s">
        <v>149</v>
      </c>
      <c r="B7" s="65" t="s">
        <v>150</v>
      </c>
      <c r="C7" s="66">
        <f aca="true" t="shared" si="0" ref="C7:H7">+C8+C15</f>
        <v>0</v>
      </c>
      <c r="D7" s="66">
        <f t="shared" si="0"/>
        <v>58682.770000000004</v>
      </c>
      <c r="E7" s="66">
        <f t="shared" si="0"/>
        <v>58396.950000000004</v>
      </c>
      <c r="F7" s="66">
        <f t="shared" si="0"/>
        <v>0</v>
      </c>
      <c r="G7" s="66">
        <f t="shared" si="0"/>
        <v>17944.2</v>
      </c>
      <c r="H7" s="66">
        <f t="shared" si="0"/>
        <v>17944.2</v>
      </c>
      <c r="I7" s="8"/>
      <c r="J7" s="8"/>
      <c r="K7" s="8"/>
      <c r="L7" s="8"/>
    </row>
    <row r="8" spans="1:12" s="11" customFormat="1" ht="12.75">
      <c r="A8" s="69" t="s">
        <v>151</v>
      </c>
      <c r="B8" s="67" t="s">
        <v>152</v>
      </c>
      <c r="C8" s="68">
        <f aca="true" t="shared" si="1" ref="C8:H8">+C9+C10+C13+C11+C12+C14</f>
        <v>0</v>
      </c>
      <c r="D8" s="68">
        <f t="shared" si="1"/>
        <v>58682.770000000004</v>
      </c>
      <c r="E8" s="68">
        <f t="shared" si="1"/>
        <v>58396.950000000004</v>
      </c>
      <c r="F8" s="68">
        <f t="shared" si="1"/>
        <v>0</v>
      </c>
      <c r="G8" s="68">
        <f t="shared" si="1"/>
        <v>17944.2</v>
      </c>
      <c r="H8" s="68">
        <f t="shared" si="1"/>
        <v>17944.2</v>
      </c>
      <c r="I8" s="8"/>
      <c r="J8" s="8"/>
      <c r="K8" s="8"/>
      <c r="L8" s="8"/>
    </row>
    <row r="9" spans="1:12" s="11" customFormat="1" ht="15" customHeight="1">
      <c r="A9" s="69" t="s">
        <v>153</v>
      </c>
      <c r="B9" s="67" t="s">
        <v>154</v>
      </c>
      <c r="C9" s="68">
        <f aca="true" t="shared" si="2" ref="C9:H9">+C25</f>
        <v>0</v>
      </c>
      <c r="D9" s="68">
        <f t="shared" si="2"/>
        <v>0</v>
      </c>
      <c r="E9" s="68">
        <f t="shared" si="2"/>
        <v>1015.4599999999999</v>
      </c>
      <c r="F9" s="68">
        <f t="shared" si="2"/>
        <v>0</v>
      </c>
      <c r="G9" s="68">
        <f t="shared" si="2"/>
        <v>343.58000000000004</v>
      </c>
      <c r="H9" s="68">
        <f t="shared" si="2"/>
        <v>343.58000000000004</v>
      </c>
      <c r="I9" s="8"/>
      <c r="J9" s="8"/>
      <c r="K9" s="8"/>
      <c r="L9" s="8"/>
    </row>
    <row r="10" spans="1:12" s="11" customFormat="1" ht="12.75" customHeight="1">
      <c r="A10" s="69" t="s">
        <v>155</v>
      </c>
      <c r="B10" s="67" t="s">
        <v>156</v>
      </c>
      <c r="C10" s="68">
        <f aca="true" t="shared" si="3" ref="C10:H10">+C39</f>
        <v>0</v>
      </c>
      <c r="D10" s="68">
        <f t="shared" si="3"/>
        <v>56325.770000000004</v>
      </c>
      <c r="E10" s="68">
        <f t="shared" si="3"/>
        <v>53332.490000000005</v>
      </c>
      <c r="F10" s="68">
        <f t="shared" si="3"/>
        <v>0</v>
      </c>
      <c r="G10" s="68">
        <f t="shared" si="3"/>
        <v>14684.25</v>
      </c>
      <c r="H10" s="68">
        <f t="shared" si="3"/>
        <v>14684.25</v>
      </c>
      <c r="I10" s="8"/>
      <c r="J10" s="8"/>
      <c r="K10" s="8"/>
      <c r="L10" s="8"/>
    </row>
    <row r="11" spans="1:12" s="11" customFormat="1" ht="12.75" customHeight="1">
      <c r="A11" s="69" t="s">
        <v>157</v>
      </c>
      <c r="B11" s="67" t="s">
        <v>158</v>
      </c>
      <c r="C11" s="68">
        <f aca="true" t="shared" si="4" ref="C11:H11">+C65</f>
        <v>0</v>
      </c>
      <c r="D11" s="68">
        <f t="shared" si="4"/>
        <v>0</v>
      </c>
      <c r="E11" s="68">
        <f t="shared" si="4"/>
        <v>0</v>
      </c>
      <c r="F11" s="68">
        <f t="shared" si="4"/>
        <v>0</v>
      </c>
      <c r="G11" s="68">
        <f t="shared" si="4"/>
        <v>0</v>
      </c>
      <c r="H11" s="68">
        <f t="shared" si="4"/>
        <v>0</v>
      </c>
      <c r="I11" s="8"/>
      <c r="J11" s="8"/>
      <c r="K11" s="8"/>
      <c r="L11" s="8"/>
    </row>
    <row r="12" spans="1:12" s="11" customFormat="1" ht="15.75" customHeight="1">
      <c r="A12" s="69" t="s">
        <v>361</v>
      </c>
      <c r="B12" s="67" t="s">
        <v>358</v>
      </c>
      <c r="C12" s="68">
        <f aca="true" t="shared" si="5" ref="C12:H12">C19</f>
        <v>0</v>
      </c>
      <c r="D12" s="68">
        <f t="shared" si="5"/>
        <v>2357</v>
      </c>
      <c r="E12" s="68">
        <f t="shared" si="5"/>
        <v>2357</v>
      </c>
      <c r="F12" s="68">
        <f t="shared" si="5"/>
        <v>0</v>
      </c>
      <c r="G12" s="68">
        <f t="shared" si="5"/>
        <v>2327.69</v>
      </c>
      <c r="H12" s="68">
        <f t="shared" si="5"/>
        <v>2327.69</v>
      </c>
      <c r="I12" s="8"/>
      <c r="J12" s="8"/>
      <c r="K12" s="8"/>
      <c r="L12" s="8"/>
    </row>
    <row r="13" spans="1:12" s="11" customFormat="1" ht="12.75">
      <c r="A13" s="69" t="s">
        <v>159</v>
      </c>
      <c r="B13" s="67" t="s">
        <v>160</v>
      </c>
      <c r="C13" s="68">
        <f aca="true" t="shared" si="6" ref="C13:H13">+C20</f>
        <v>0</v>
      </c>
      <c r="D13" s="68">
        <f t="shared" si="6"/>
        <v>0</v>
      </c>
      <c r="E13" s="68">
        <f t="shared" si="6"/>
        <v>1692</v>
      </c>
      <c r="F13" s="68">
        <f t="shared" si="6"/>
        <v>0</v>
      </c>
      <c r="G13" s="68">
        <f t="shared" si="6"/>
        <v>588.6800000000001</v>
      </c>
      <c r="H13" s="68">
        <f t="shared" si="6"/>
        <v>588.6800000000001</v>
      </c>
      <c r="I13" s="8"/>
      <c r="J13" s="8"/>
      <c r="K13" s="8"/>
      <c r="L13" s="8"/>
    </row>
    <row r="14" spans="1:12" s="130" customFormat="1" ht="12.75">
      <c r="A14" s="131"/>
      <c r="B14" s="132" t="s">
        <v>370</v>
      </c>
      <c r="C14" s="133">
        <f aca="true" t="shared" si="7" ref="C14:H14">C68</f>
        <v>0</v>
      </c>
      <c r="D14" s="133">
        <f t="shared" si="7"/>
        <v>0</v>
      </c>
      <c r="E14" s="133">
        <f t="shared" si="7"/>
        <v>0</v>
      </c>
      <c r="F14" s="133">
        <f t="shared" si="7"/>
        <v>0</v>
      </c>
      <c r="G14" s="133">
        <f t="shared" si="7"/>
        <v>0</v>
      </c>
      <c r="H14" s="133">
        <f t="shared" si="7"/>
        <v>0</v>
      </c>
      <c r="I14" s="116"/>
      <c r="J14" s="116"/>
      <c r="K14" s="116"/>
      <c r="L14" s="116"/>
    </row>
    <row r="15" spans="1:12" s="11" customFormat="1" ht="12.75">
      <c r="A15" s="69" t="s">
        <v>161</v>
      </c>
      <c r="B15" s="67" t="s">
        <v>162</v>
      </c>
      <c r="C15" s="68">
        <f aca="true" t="shared" si="8" ref="C15:H15">+C16</f>
        <v>0</v>
      </c>
      <c r="D15" s="68">
        <f t="shared" si="8"/>
        <v>0</v>
      </c>
      <c r="E15" s="68">
        <f t="shared" si="8"/>
        <v>0</v>
      </c>
      <c r="F15" s="68">
        <f t="shared" si="8"/>
        <v>0</v>
      </c>
      <c r="G15" s="68">
        <f t="shared" si="8"/>
        <v>0</v>
      </c>
      <c r="H15" s="68">
        <f t="shared" si="8"/>
        <v>0</v>
      </c>
      <c r="I15" s="8"/>
      <c r="J15" s="8"/>
      <c r="K15" s="8"/>
      <c r="L15" s="8"/>
    </row>
    <row r="16" spans="1:12" s="11" customFormat="1" ht="12.75">
      <c r="A16" s="69" t="s">
        <v>163</v>
      </c>
      <c r="B16" s="67" t="s">
        <v>164</v>
      </c>
      <c r="C16" s="68">
        <f aca="true" t="shared" si="9" ref="C16:H16">+C21</f>
        <v>0</v>
      </c>
      <c r="D16" s="68">
        <f t="shared" si="9"/>
        <v>0</v>
      </c>
      <c r="E16" s="68">
        <f t="shared" si="9"/>
        <v>0</v>
      </c>
      <c r="F16" s="68">
        <f t="shared" si="9"/>
        <v>0</v>
      </c>
      <c r="G16" s="68">
        <f t="shared" si="9"/>
        <v>0</v>
      </c>
      <c r="H16" s="68">
        <f t="shared" si="9"/>
        <v>0</v>
      </c>
      <c r="I16" s="8"/>
      <c r="J16" s="8"/>
      <c r="K16" s="8"/>
      <c r="L16" s="8"/>
    </row>
    <row r="17" spans="1:12" s="11" customFormat="1" ht="12.75">
      <c r="A17" s="69" t="s">
        <v>165</v>
      </c>
      <c r="B17" s="67" t="s">
        <v>166</v>
      </c>
      <c r="C17" s="68">
        <f aca="true" t="shared" si="10" ref="C17:H17">+C18+C21</f>
        <v>0</v>
      </c>
      <c r="D17" s="68">
        <f t="shared" si="10"/>
        <v>58682.770000000004</v>
      </c>
      <c r="E17" s="68">
        <f t="shared" si="10"/>
        <v>58396.950000000004</v>
      </c>
      <c r="F17" s="68">
        <f t="shared" si="10"/>
        <v>0</v>
      </c>
      <c r="G17" s="68">
        <f t="shared" si="10"/>
        <v>17944.2</v>
      </c>
      <c r="H17" s="68">
        <f t="shared" si="10"/>
        <v>17944.2</v>
      </c>
      <c r="I17" s="8"/>
      <c r="J17" s="8"/>
      <c r="K17" s="8"/>
      <c r="L17" s="8"/>
    </row>
    <row r="18" spans="1:12" s="11" customFormat="1" ht="12.75">
      <c r="A18" s="69" t="s">
        <v>167</v>
      </c>
      <c r="B18" s="67" t="s">
        <v>152</v>
      </c>
      <c r="C18" s="68">
        <f>+C25+C39+C20+C65+C152+C68</f>
        <v>0</v>
      </c>
      <c r="D18" s="68">
        <f>+D25+D39+D20+D65+D152</f>
        <v>58682.770000000004</v>
      </c>
      <c r="E18" s="68">
        <f>+E25+E39+E20+E65+E152</f>
        <v>58396.950000000004</v>
      </c>
      <c r="F18" s="68">
        <f>+F25+F39+F20+F65+F152</f>
        <v>0</v>
      </c>
      <c r="G18" s="68">
        <f>+G25+G39+G20+G65+G152</f>
        <v>17944.2</v>
      </c>
      <c r="H18" s="68">
        <f>+H25+H39+H20+H65+H152</f>
        <v>17944.2</v>
      </c>
      <c r="I18" s="8"/>
      <c r="J18" s="8"/>
      <c r="K18" s="8"/>
      <c r="L18" s="8"/>
    </row>
    <row r="19" spans="1:12" s="11" customFormat="1" ht="25.5">
      <c r="A19" s="69" t="s">
        <v>361</v>
      </c>
      <c r="B19" s="67" t="s">
        <v>358</v>
      </c>
      <c r="C19" s="68">
        <f aca="true" t="shared" si="11" ref="C19:H19">C24</f>
        <v>0</v>
      </c>
      <c r="D19" s="68">
        <f t="shared" si="11"/>
        <v>2357</v>
      </c>
      <c r="E19" s="68">
        <f t="shared" si="11"/>
        <v>2357</v>
      </c>
      <c r="F19" s="68">
        <f t="shared" si="11"/>
        <v>0</v>
      </c>
      <c r="G19" s="68">
        <f t="shared" si="11"/>
        <v>2327.69</v>
      </c>
      <c r="H19" s="68">
        <f t="shared" si="11"/>
        <v>2327.69</v>
      </c>
      <c r="I19" s="8"/>
      <c r="J19" s="8"/>
      <c r="K19" s="8"/>
      <c r="L19" s="8"/>
    </row>
    <row r="20" spans="1:12" s="11" customFormat="1" ht="12.75">
      <c r="A20" s="69" t="s">
        <v>168</v>
      </c>
      <c r="B20" s="67" t="s">
        <v>160</v>
      </c>
      <c r="C20" s="68">
        <f aca="true" t="shared" si="12" ref="C20:H20">+C159</f>
        <v>0</v>
      </c>
      <c r="D20" s="68">
        <f t="shared" si="12"/>
        <v>0</v>
      </c>
      <c r="E20" s="68">
        <f t="shared" si="12"/>
        <v>1692</v>
      </c>
      <c r="F20" s="68">
        <f t="shared" si="12"/>
        <v>0</v>
      </c>
      <c r="G20" s="68">
        <f t="shared" si="12"/>
        <v>588.6800000000001</v>
      </c>
      <c r="H20" s="68">
        <f t="shared" si="12"/>
        <v>588.6800000000001</v>
      </c>
      <c r="I20" s="8"/>
      <c r="J20" s="8"/>
      <c r="K20" s="8"/>
      <c r="L20" s="8"/>
    </row>
    <row r="21" spans="1:12" s="11" customFormat="1" ht="12.75">
      <c r="A21" s="69" t="s">
        <v>169</v>
      </c>
      <c r="B21" s="67" t="s">
        <v>162</v>
      </c>
      <c r="C21" s="68">
        <f aca="true" t="shared" si="13" ref="C21:H21">+C70</f>
        <v>0</v>
      </c>
      <c r="D21" s="68">
        <f t="shared" si="13"/>
        <v>0</v>
      </c>
      <c r="E21" s="68">
        <f t="shared" si="13"/>
        <v>0</v>
      </c>
      <c r="F21" s="68">
        <f t="shared" si="13"/>
        <v>0</v>
      </c>
      <c r="G21" s="68">
        <f t="shared" si="13"/>
        <v>0</v>
      </c>
      <c r="H21" s="68">
        <f t="shared" si="13"/>
        <v>0</v>
      </c>
      <c r="I21" s="8"/>
      <c r="J21" s="8"/>
      <c r="K21" s="8"/>
      <c r="L21" s="8"/>
    </row>
    <row r="22" spans="1:12" s="11" customFormat="1" ht="12.75">
      <c r="A22" s="69" t="s">
        <v>170</v>
      </c>
      <c r="B22" s="67" t="s">
        <v>171</v>
      </c>
      <c r="C22" s="68">
        <f aca="true" t="shared" si="14" ref="C22:H22">+C23+C70</f>
        <v>0</v>
      </c>
      <c r="D22" s="68">
        <f t="shared" si="14"/>
        <v>58682.770000000004</v>
      </c>
      <c r="E22" s="68">
        <f t="shared" si="14"/>
        <v>56704.950000000004</v>
      </c>
      <c r="F22" s="68">
        <f t="shared" si="14"/>
        <v>0</v>
      </c>
      <c r="G22" s="68">
        <f t="shared" si="14"/>
        <v>17355.52</v>
      </c>
      <c r="H22" s="68">
        <f t="shared" si="14"/>
        <v>17355.52</v>
      </c>
      <c r="I22" s="8"/>
      <c r="J22" s="8"/>
      <c r="K22" s="8"/>
      <c r="L22" s="8"/>
    </row>
    <row r="23" spans="1:12" s="11" customFormat="1" ht="12.75">
      <c r="A23" s="69" t="s">
        <v>172</v>
      </c>
      <c r="B23" s="67" t="s">
        <v>152</v>
      </c>
      <c r="C23" s="68">
        <f>+C25+C39+C65+C152+C68</f>
        <v>0</v>
      </c>
      <c r="D23" s="68">
        <f>+D25+D39+D65+D152</f>
        <v>58682.770000000004</v>
      </c>
      <c r="E23" s="68">
        <f>+E25+E39+E65+E152</f>
        <v>56704.950000000004</v>
      </c>
      <c r="F23" s="68">
        <f>+F25+F39+F65+F152</f>
        <v>0</v>
      </c>
      <c r="G23" s="68">
        <f>+G25+G39+G65+G152</f>
        <v>17355.52</v>
      </c>
      <c r="H23" s="68">
        <f>+H25+H39+H65+H152</f>
        <v>17355.52</v>
      </c>
      <c r="I23" s="8"/>
      <c r="J23" s="8"/>
      <c r="K23" s="8"/>
      <c r="L23" s="8"/>
    </row>
    <row r="24" spans="1:12" ht="25.5">
      <c r="A24" s="69" t="s">
        <v>361</v>
      </c>
      <c r="B24" s="67" t="s">
        <v>358</v>
      </c>
      <c r="C24" s="68">
        <f aca="true" t="shared" si="15" ref="C24:H24">C152</f>
        <v>0</v>
      </c>
      <c r="D24" s="68">
        <f t="shared" si="15"/>
        <v>2357</v>
      </c>
      <c r="E24" s="68">
        <f t="shared" si="15"/>
        <v>2357</v>
      </c>
      <c r="F24" s="68">
        <f t="shared" si="15"/>
        <v>0</v>
      </c>
      <c r="G24" s="68">
        <f t="shared" si="15"/>
        <v>2327.69</v>
      </c>
      <c r="H24" s="68">
        <f t="shared" si="15"/>
        <v>2327.69</v>
      </c>
      <c r="I24" s="8"/>
      <c r="J24" s="8"/>
      <c r="K24" s="8"/>
      <c r="L24" s="8"/>
    </row>
    <row r="25" spans="1:12" ht="12.75" customHeight="1">
      <c r="A25" s="69" t="s">
        <v>173</v>
      </c>
      <c r="B25" s="67" t="s">
        <v>154</v>
      </c>
      <c r="C25" s="68">
        <f aca="true" t="shared" si="16" ref="C25:H25">+C26+C33</f>
        <v>0</v>
      </c>
      <c r="D25" s="68">
        <f t="shared" si="16"/>
        <v>0</v>
      </c>
      <c r="E25" s="68">
        <f t="shared" si="16"/>
        <v>1015.4599999999999</v>
      </c>
      <c r="F25" s="68">
        <f t="shared" si="16"/>
        <v>0</v>
      </c>
      <c r="G25" s="68">
        <f t="shared" si="16"/>
        <v>343.58000000000004</v>
      </c>
      <c r="H25" s="68">
        <f t="shared" si="16"/>
        <v>343.58000000000004</v>
      </c>
      <c r="I25" s="8"/>
      <c r="J25" s="8"/>
      <c r="K25" s="8"/>
      <c r="L25" s="8"/>
    </row>
    <row r="26" spans="1:12" ht="12.75">
      <c r="A26" s="69" t="s">
        <v>174</v>
      </c>
      <c r="B26" s="67" t="s">
        <v>175</v>
      </c>
      <c r="C26" s="68">
        <f aca="true" t="shared" si="17" ref="C26:H26">C27+C28+C29+C30+C31</f>
        <v>0</v>
      </c>
      <c r="D26" s="68">
        <f t="shared" si="17"/>
        <v>0</v>
      </c>
      <c r="E26" s="68">
        <f t="shared" si="17"/>
        <v>827.8</v>
      </c>
      <c r="F26" s="68">
        <f t="shared" si="17"/>
        <v>0</v>
      </c>
      <c r="G26" s="68">
        <f t="shared" si="17"/>
        <v>280.6</v>
      </c>
      <c r="H26" s="68">
        <f t="shared" si="17"/>
        <v>280.6</v>
      </c>
      <c r="I26" s="8"/>
      <c r="J26" s="8"/>
      <c r="K26" s="8"/>
      <c r="L26" s="8"/>
    </row>
    <row r="27" spans="1:12" ht="12.75">
      <c r="A27" s="79" t="s">
        <v>176</v>
      </c>
      <c r="B27" s="70" t="s">
        <v>339</v>
      </c>
      <c r="C27" s="71"/>
      <c r="D27" s="10"/>
      <c r="E27" s="10">
        <v>819.81</v>
      </c>
      <c r="F27" s="10"/>
      <c r="G27" s="7">
        <v>277.92</v>
      </c>
      <c r="H27" s="7">
        <v>277.92</v>
      </c>
      <c r="I27" s="8"/>
      <c r="J27" s="8"/>
      <c r="K27" s="8"/>
      <c r="L27" s="8"/>
    </row>
    <row r="28" spans="1:12" ht="12" customHeight="1">
      <c r="A28" s="79" t="s">
        <v>177</v>
      </c>
      <c r="B28" s="72" t="s">
        <v>178</v>
      </c>
      <c r="C28" s="71"/>
      <c r="D28" s="10"/>
      <c r="E28" s="10">
        <v>1.84</v>
      </c>
      <c r="F28" s="10"/>
      <c r="G28" s="7">
        <v>1.32</v>
      </c>
      <c r="H28" s="7">
        <v>1.32</v>
      </c>
      <c r="I28" s="8"/>
      <c r="J28" s="8"/>
      <c r="K28" s="8"/>
      <c r="L28" s="8"/>
    </row>
    <row r="29" spans="1:12" ht="13.5" customHeight="1">
      <c r="A29" s="79" t="s">
        <v>179</v>
      </c>
      <c r="B29" s="72" t="s">
        <v>180</v>
      </c>
      <c r="C29" s="71"/>
      <c r="D29" s="10"/>
      <c r="E29" s="10">
        <v>0.36</v>
      </c>
      <c r="F29" s="10"/>
      <c r="G29" s="7">
        <v>0.16</v>
      </c>
      <c r="H29" s="7">
        <v>0.16</v>
      </c>
      <c r="I29" s="8"/>
      <c r="J29" s="8"/>
      <c r="K29" s="8"/>
      <c r="L29" s="8"/>
    </row>
    <row r="30" spans="1:12" ht="12.75">
      <c r="A30" s="79" t="s">
        <v>357</v>
      </c>
      <c r="B30" s="72" t="s">
        <v>181</v>
      </c>
      <c r="C30" s="71"/>
      <c r="D30" s="10"/>
      <c r="E30" s="10"/>
      <c r="F30" s="10"/>
      <c r="G30" s="7"/>
      <c r="H30" s="7"/>
      <c r="I30" s="8"/>
      <c r="J30" s="8"/>
      <c r="K30" s="8"/>
      <c r="L30" s="8"/>
    </row>
    <row r="31" spans="1:12" ht="12.75">
      <c r="A31" s="79" t="s">
        <v>182</v>
      </c>
      <c r="B31" s="72" t="s">
        <v>367</v>
      </c>
      <c r="C31" s="71"/>
      <c r="D31" s="10"/>
      <c r="E31" s="10">
        <v>5.79</v>
      </c>
      <c r="F31" s="10"/>
      <c r="G31" s="7">
        <v>1.2</v>
      </c>
      <c r="H31" s="7">
        <v>1.2</v>
      </c>
      <c r="I31" s="8"/>
      <c r="J31" s="8"/>
      <c r="K31" s="8"/>
      <c r="L31" s="8"/>
    </row>
    <row r="32" spans="1:12" ht="12.75">
      <c r="A32" s="79"/>
      <c r="B32" s="72" t="s">
        <v>368</v>
      </c>
      <c r="C32" s="71"/>
      <c r="D32" s="10"/>
      <c r="E32" s="10"/>
      <c r="F32" s="10"/>
      <c r="G32" s="7"/>
      <c r="H32" s="7"/>
      <c r="I32" s="8"/>
      <c r="J32" s="8"/>
      <c r="K32" s="8"/>
      <c r="L32" s="8"/>
    </row>
    <row r="33" spans="1:12" ht="12.75">
      <c r="A33" s="69" t="s">
        <v>183</v>
      </c>
      <c r="B33" s="67" t="s">
        <v>184</v>
      </c>
      <c r="C33" s="68">
        <f aca="true" t="shared" si="18" ref="C33:H33">+C34+C35+C36+C37+C38</f>
        <v>0</v>
      </c>
      <c r="D33" s="68">
        <f t="shared" si="18"/>
        <v>0</v>
      </c>
      <c r="E33" s="68">
        <f t="shared" si="18"/>
        <v>187.65999999999997</v>
      </c>
      <c r="F33" s="68">
        <f t="shared" si="18"/>
        <v>0</v>
      </c>
      <c r="G33" s="68">
        <f t="shared" si="18"/>
        <v>62.98</v>
      </c>
      <c r="H33" s="68">
        <f t="shared" si="18"/>
        <v>62.98</v>
      </c>
      <c r="I33" s="8"/>
      <c r="J33" s="8"/>
      <c r="K33" s="8"/>
      <c r="L33" s="8"/>
    </row>
    <row r="34" spans="1:12" ht="12.75">
      <c r="A34" s="79" t="s">
        <v>185</v>
      </c>
      <c r="B34" s="72" t="s">
        <v>186</v>
      </c>
      <c r="C34" s="71"/>
      <c r="D34" s="10"/>
      <c r="E34" s="10">
        <v>130.79</v>
      </c>
      <c r="F34" s="10"/>
      <c r="G34" s="7">
        <v>44.21</v>
      </c>
      <c r="H34" s="7">
        <v>44.21</v>
      </c>
      <c r="I34" s="8"/>
      <c r="J34" s="8"/>
      <c r="K34" s="8"/>
      <c r="L34" s="8"/>
    </row>
    <row r="35" spans="1:12" s="11" customFormat="1" ht="12.75">
      <c r="A35" s="79" t="s">
        <v>187</v>
      </c>
      <c r="B35" s="72" t="s">
        <v>188</v>
      </c>
      <c r="C35" s="71"/>
      <c r="D35" s="10"/>
      <c r="E35" s="10">
        <v>4.14</v>
      </c>
      <c r="F35" s="10"/>
      <c r="G35" s="7">
        <v>1.4</v>
      </c>
      <c r="H35" s="7">
        <v>1.4</v>
      </c>
      <c r="I35" s="8"/>
      <c r="J35" s="8"/>
      <c r="K35" s="8"/>
      <c r="L35" s="8"/>
    </row>
    <row r="36" spans="1:12" s="11" customFormat="1" ht="12.75">
      <c r="A36" s="79" t="s">
        <v>189</v>
      </c>
      <c r="B36" s="72" t="s">
        <v>190</v>
      </c>
      <c r="C36" s="71"/>
      <c r="D36" s="10"/>
      <c r="E36" s="10">
        <v>43.05</v>
      </c>
      <c r="F36" s="10"/>
      <c r="G36" s="7">
        <v>14.58</v>
      </c>
      <c r="H36" s="7">
        <v>14.58</v>
      </c>
      <c r="I36" s="8"/>
      <c r="J36" s="8"/>
      <c r="K36" s="8"/>
      <c r="L36" s="8"/>
    </row>
    <row r="37" spans="1:12" ht="12.75">
      <c r="A37" s="79" t="s">
        <v>191</v>
      </c>
      <c r="B37" s="73" t="s">
        <v>192</v>
      </c>
      <c r="C37" s="71"/>
      <c r="D37" s="10"/>
      <c r="E37" s="10">
        <v>1.4</v>
      </c>
      <c r="F37" s="10"/>
      <c r="G37" s="7">
        <v>0.42</v>
      </c>
      <c r="H37" s="7">
        <v>0.42</v>
      </c>
      <c r="I37" s="8"/>
      <c r="J37" s="8"/>
      <c r="K37" s="8"/>
      <c r="L37" s="8"/>
    </row>
    <row r="38" spans="1:12" ht="12.75">
      <c r="A38" s="79" t="s">
        <v>193</v>
      </c>
      <c r="B38" s="73" t="s">
        <v>194</v>
      </c>
      <c r="C38" s="71"/>
      <c r="D38" s="10"/>
      <c r="E38" s="10">
        <v>8.28</v>
      </c>
      <c r="F38" s="10"/>
      <c r="G38" s="10">
        <v>2.37</v>
      </c>
      <c r="H38" s="10">
        <v>2.37</v>
      </c>
      <c r="I38" s="8"/>
      <c r="J38" s="8"/>
      <c r="K38" s="8"/>
      <c r="L38" s="8"/>
    </row>
    <row r="39" spans="1:12" ht="12.75">
      <c r="A39" s="69" t="s">
        <v>195</v>
      </c>
      <c r="B39" s="67" t="s">
        <v>156</v>
      </c>
      <c r="C39" s="68">
        <f aca="true" t="shared" si="19" ref="C39:H39">+C40+C53+C52+C55+C58+C60+C61+C62+C59</f>
        <v>0</v>
      </c>
      <c r="D39" s="68">
        <f t="shared" si="19"/>
        <v>56325.770000000004</v>
      </c>
      <c r="E39" s="68">
        <f t="shared" si="19"/>
        <v>53332.490000000005</v>
      </c>
      <c r="F39" s="68">
        <f t="shared" si="19"/>
        <v>0</v>
      </c>
      <c r="G39" s="68">
        <f t="shared" si="19"/>
        <v>14684.25</v>
      </c>
      <c r="H39" s="68">
        <f t="shared" si="19"/>
        <v>14684.25</v>
      </c>
      <c r="I39" s="8"/>
      <c r="J39" s="8"/>
      <c r="K39" s="8"/>
      <c r="L39" s="8"/>
    </row>
    <row r="40" spans="1:12" ht="12.75">
      <c r="A40" s="69" t="s">
        <v>196</v>
      </c>
      <c r="B40" s="67" t="s">
        <v>197</v>
      </c>
      <c r="C40" s="68">
        <f aca="true" t="shared" si="20" ref="C40:H40">+C41+C42+C43+C44+C45+C46+C47+C48+C50</f>
        <v>0</v>
      </c>
      <c r="D40" s="68">
        <f t="shared" si="20"/>
        <v>56325.770000000004</v>
      </c>
      <c r="E40" s="68">
        <f t="shared" si="20"/>
        <v>53309.490000000005</v>
      </c>
      <c r="F40" s="68">
        <f t="shared" si="20"/>
        <v>0</v>
      </c>
      <c r="G40" s="68">
        <f t="shared" si="20"/>
        <v>14676.75</v>
      </c>
      <c r="H40" s="68">
        <f t="shared" si="20"/>
        <v>14676.75</v>
      </c>
      <c r="I40" s="8"/>
      <c r="J40" s="8"/>
      <c r="K40" s="8"/>
      <c r="L40" s="8"/>
    </row>
    <row r="41" spans="1:12" ht="12.75">
      <c r="A41" s="79" t="s">
        <v>198</v>
      </c>
      <c r="B41" s="72" t="s">
        <v>199</v>
      </c>
      <c r="C41" s="71"/>
      <c r="D41" s="10"/>
      <c r="E41" s="10">
        <v>11</v>
      </c>
      <c r="F41" s="10"/>
      <c r="G41" s="7">
        <v>1.34</v>
      </c>
      <c r="H41" s="7">
        <v>1.34</v>
      </c>
      <c r="I41" s="8"/>
      <c r="J41" s="8"/>
      <c r="K41" s="8"/>
      <c r="L41" s="8"/>
    </row>
    <row r="42" spans="1:12" ht="12.75">
      <c r="A42" s="79" t="s">
        <v>200</v>
      </c>
      <c r="B42" s="72" t="s">
        <v>201</v>
      </c>
      <c r="C42" s="71"/>
      <c r="D42" s="10"/>
      <c r="E42" s="10">
        <v>1</v>
      </c>
      <c r="F42" s="10"/>
      <c r="G42" s="7">
        <v>0</v>
      </c>
      <c r="H42" s="7">
        <v>0</v>
      </c>
      <c r="I42" s="8"/>
      <c r="J42" s="8"/>
      <c r="K42" s="8"/>
      <c r="L42" s="8"/>
    </row>
    <row r="43" spans="1:12" ht="12.75">
      <c r="A43" s="79" t="s">
        <v>202</v>
      </c>
      <c r="B43" s="72" t="s">
        <v>203</v>
      </c>
      <c r="C43" s="71"/>
      <c r="D43" s="10"/>
      <c r="E43" s="10">
        <v>11</v>
      </c>
      <c r="F43" s="10"/>
      <c r="G43" s="7">
        <v>8.08</v>
      </c>
      <c r="H43" s="7">
        <v>8.08</v>
      </c>
      <c r="I43" s="8"/>
      <c r="J43" s="8"/>
      <c r="K43" s="8"/>
      <c r="L43" s="8"/>
    </row>
    <row r="44" spans="1:12" s="11" customFormat="1" ht="12.75">
      <c r="A44" s="79" t="s">
        <v>204</v>
      </c>
      <c r="B44" s="72" t="s">
        <v>205</v>
      </c>
      <c r="C44" s="71"/>
      <c r="D44" s="10"/>
      <c r="E44" s="10">
        <v>1</v>
      </c>
      <c r="F44" s="10"/>
      <c r="G44" s="7">
        <v>0.37</v>
      </c>
      <c r="H44" s="7">
        <v>0.37</v>
      </c>
      <c r="I44" s="8"/>
      <c r="J44" s="8"/>
      <c r="K44" s="8"/>
      <c r="L44" s="8"/>
    </row>
    <row r="45" spans="1:12" s="115" customFormat="1" ht="12.75">
      <c r="A45" s="79" t="s">
        <v>206</v>
      </c>
      <c r="B45" s="72" t="s">
        <v>207</v>
      </c>
      <c r="C45" s="71"/>
      <c r="D45" s="10"/>
      <c r="E45" s="10">
        <v>4</v>
      </c>
      <c r="F45" s="10"/>
      <c r="G45" s="7"/>
      <c r="H45" s="7"/>
      <c r="I45" s="8"/>
      <c r="J45" s="8"/>
      <c r="K45" s="8"/>
      <c r="L45" s="8"/>
    </row>
    <row r="46" spans="1:12" ht="12.75">
      <c r="A46" s="79" t="s">
        <v>208</v>
      </c>
      <c r="B46" s="72" t="s">
        <v>209</v>
      </c>
      <c r="C46" s="71"/>
      <c r="D46" s="10"/>
      <c r="E46" s="10">
        <v>0</v>
      </c>
      <c r="F46" s="10"/>
      <c r="G46" s="7"/>
      <c r="H46" s="7"/>
      <c r="I46" s="8"/>
      <c r="J46" s="8"/>
      <c r="K46" s="8"/>
      <c r="L46" s="8"/>
    </row>
    <row r="47" spans="1:12" s="11" customFormat="1" ht="26.25" customHeight="1">
      <c r="A47" s="79" t="s">
        <v>210</v>
      </c>
      <c r="B47" s="72" t="s">
        <v>211</v>
      </c>
      <c r="C47" s="71"/>
      <c r="D47" s="10"/>
      <c r="E47" s="10">
        <v>13</v>
      </c>
      <c r="F47" s="10"/>
      <c r="G47" s="10">
        <v>6.46</v>
      </c>
      <c r="H47" s="10">
        <v>6.46</v>
      </c>
      <c r="I47" s="8"/>
      <c r="J47" s="8"/>
      <c r="K47" s="8"/>
      <c r="L47" s="8"/>
    </row>
    <row r="48" spans="1:12" s="11" customFormat="1" ht="26.25" customHeight="1">
      <c r="A48" s="69" t="s">
        <v>212</v>
      </c>
      <c r="B48" s="67" t="s">
        <v>213</v>
      </c>
      <c r="C48" s="74">
        <f aca="true" t="shared" si="21" ref="C48:H48">+C49+C80</f>
        <v>0</v>
      </c>
      <c r="D48" s="74">
        <f t="shared" si="21"/>
        <v>56325.770000000004</v>
      </c>
      <c r="E48" s="74">
        <f t="shared" si="21"/>
        <v>53209.490000000005</v>
      </c>
      <c r="F48" s="74">
        <f t="shared" si="21"/>
        <v>0</v>
      </c>
      <c r="G48" s="74">
        <f t="shared" si="21"/>
        <v>14646.74</v>
      </c>
      <c r="H48" s="74">
        <f t="shared" si="21"/>
        <v>14646.74</v>
      </c>
      <c r="I48" s="8"/>
      <c r="J48" s="8"/>
      <c r="K48" s="8"/>
      <c r="L48" s="8"/>
    </row>
    <row r="49" spans="1:12" s="11" customFormat="1" ht="14.25" customHeight="1">
      <c r="A49" s="112"/>
      <c r="B49" s="75" t="s">
        <v>214</v>
      </c>
      <c r="C49" s="76"/>
      <c r="D49" s="10"/>
      <c r="E49" s="10">
        <v>3</v>
      </c>
      <c r="F49" s="10"/>
      <c r="G49" s="7">
        <v>0.03</v>
      </c>
      <c r="H49" s="7">
        <v>0.03</v>
      </c>
      <c r="I49" s="8"/>
      <c r="J49" s="8"/>
      <c r="K49" s="8"/>
      <c r="L49" s="8"/>
    </row>
    <row r="50" spans="1:12" ht="12.75">
      <c r="A50" s="79" t="s">
        <v>215</v>
      </c>
      <c r="B50" s="72" t="s">
        <v>216</v>
      </c>
      <c r="C50" s="71"/>
      <c r="D50" s="10"/>
      <c r="E50" s="10">
        <v>59</v>
      </c>
      <c r="F50" s="10"/>
      <c r="G50" s="10">
        <v>13.76</v>
      </c>
      <c r="H50" s="10">
        <v>13.76</v>
      </c>
      <c r="I50" s="8"/>
      <c r="J50" s="8"/>
      <c r="K50" s="8"/>
      <c r="L50" s="8"/>
    </row>
    <row r="51" spans="1:12" s="11" customFormat="1" ht="12.75">
      <c r="A51" s="79"/>
      <c r="B51" s="72" t="s">
        <v>217</v>
      </c>
      <c r="C51" s="71"/>
      <c r="D51" s="10"/>
      <c r="E51" s="10"/>
      <c r="F51" s="10"/>
      <c r="G51" s="10"/>
      <c r="H51" s="10"/>
      <c r="I51" s="8"/>
      <c r="J51" s="8"/>
      <c r="K51" s="8"/>
      <c r="L51" s="8"/>
    </row>
    <row r="52" spans="1:12" ht="12.75">
      <c r="A52" s="69" t="s">
        <v>218</v>
      </c>
      <c r="B52" s="72" t="s">
        <v>219</v>
      </c>
      <c r="C52" s="71"/>
      <c r="D52" s="10"/>
      <c r="E52" s="10"/>
      <c r="F52" s="10"/>
      <c r="G52" s="10"/>
      <c r="H52" s="10"/>
      <c r="I52" s="8"/>
      <c r="J52" s="8"/>
      <c r="K52" s="8"/>
      <c r="L52" s="8"/>
    </row>
    <row r="53" spans="1:12" ht="12.75">
      <c r="A53" s="69" t="s">
        <v>220</v>
      </c>
      <c r="B53" s="67" t="s">
        <v>221</v>
      </c>
      <c r="C53" s="77">
        <f aca="true" t="shared" si="22" ref="C53:H53">+C54</f>
        <v>0</v>
      </c>
      <c r="D53" s="77">
        <f t="shared" si="22"/>
        <v>0</v>
      </c>
      <c r="E53" s="77">
        <f t="shared" si="22"/>
        <v>14</v>
      </c>
      <c r="F53" s="77">
        <f t="shared" si="22"/>
        <v>0</v>
      </c>
      <c r="G53" s="77">
        <f t="shared" si="22"/>
        <v>5.76</v>
      </c>
      <c r="H53" s="77">
        <f t="shared" si="22"/>
        <v>5.76</v>
      </c>
      <c r="I53" s="8"/>
      <c r="J53" s="8"/>
      <c r="K53" s="8"/>
      <c r="L53" s="8"/>
    </row>
    <row r="54" spans="1:12" ht="12.75">
      <c r="A54" s="79" t="s">
        <v>222</v>
      </c>
      <c r="B54" s="72" t="s">
        <v>223</v>
      </c>
      <c r="C54" s="71"/>
      <c r="D54" s="10"/>
      <c r="E54" s="10">
        <v>14</v>
      </c>
      <c r="F54" s="10"/>
      <c r="G54" s="10">
        <v>5.76</v>
      </c>
      <c r="H54" s="10">
        <v>5.76</v>
      </c>
      <c r="I54" s="8"/>
      <c r="J54" s="8"/>
      <c r="K54" s="8"/>
      <c r="L54" s="8"/>
    </row>
    <row r="55" spans="1:12" ht="12.75">
      <c r="A55" s="69" t="s">
        <v>224</v>
      </c>
      <c r="B55" s="67" t="s">
        <v>225</v>
      </c>
      <c r="C55" s="68">
        <f aca="true" t="shared" si="23" ref="C55:H55">+C56+C57</f>
        <v>0</v>
      </c>
      <c r="D55" s="68">
        <f t="shared" si="23"/>
        <v>0</v>
      </c>
      <c r="E55" s="68">
        <f t="shared" si="23"/>
        <v>4</v>
      </c>
      <c r="F55" s="68">
        <f t="shared" si="23"/>
        <v>0</v>
      </c>
      <c r="G55" s="68">
        <f t="shared" si="23"/>
        <v>0.5</v>
      </c>
      <c r="H55" s="68">
        <f t="shared" si="23"/>
        <v>0.5</v>
      </c>
      <c r="I55" s="8"/>
      <c r="J55" s="8"/>
      <c r="K55" s="8"/>
      <c r="L55" s="8"/>
    </row>
    <row r="56" spans="1:12" ht="12.75">
      <c r="A56" s="69" t="s">
        <v>226</v>
      </c>
      <c r="B56" s="72" t="s">
        <v>227</v>
      </c>
      <c r="C56" s="71"/>
      <c r="D56" s="10"/>
      <c r="E56" s="10">
        <v>4</v>
      </c>
      <c r="F56" s="10"/>
      <c r="G56" s="7">
        <v>0.5</v>
      </c>
      <c r="H56" s="7">
        <v>0.5</v>
      </c>
      <c r="I56" s="8"/>
      <c r="J56" s="8"/>
      <c r="K56" s="8"/>
      <c r="L56" s="8"/>
    </row>
    <row r="57" spans="1:12" ht="12.75">
      <c r="A57" s="69" t="s">
        <v>228</v>
      </c>
      <c r="B57" s="72" t="s">
        <v>229</v>
      </c>
      <c r="C57" s="71"/>
      <c r="D57" s="10"/>
      <c r="E57" s="10"/>
      <c r="F57" s="10"/>
      <c r="G57" s="7"/>
      <c r="H57" s="7"/>
      <c r="I57" s="8"/>
      <c r="J57" s="8"/>
      <c r="K57" s="8"/>
      <c r="L57" s="8"/>
    </row>
    <row r="58" spans="1:12" s="11" customFormat="1" ht="12.75">
      <c r="A58" s="79" t="s">
        <v>230</v>
      </c>
      <c r="B58" s="72" t="s">
        <v>231</v>
      </c>
      <c r="C58" s="71"/>
      <c r="D58" s="10"/>
      <c r="E58" s="10">
        <v>1</v>
      </c>
      <c r="F58" s="10"/>
      <c r="G58" s="7">
        <v>0</v>
      </c>
      <c r="H58" s="7">
        <v>0</v>
      </c>
      <c r="I58" s="8"/>
      <c r="J58" s="8"/>
      <c r="K58" s="8"/>
      <c r="L58" s="8"/>
    </row>
    <row r="59" spans="1:12" ht="12.75">
      <c r="A59" s="79" t="s">
        <v>232</v>
      </c>
      <c r="B59" s="70" t="s">
        <v>233</v>
      </c>
      <c r="C59" s="71"/>
      <c r="D59" s="10"/>
      <c r="E59" s="10"/>
      <c r="F59" s="10"/>
      <c r="G59" s="7"/>
      <c r="H59" s="7"/>
      <c r="I59" s="8"/>
      <c r="J59" s="8"/>
      <c r="K59" s="8"/>
      <c r="L59" s="8"/>
    </row>
    <row r="60" spans="1:12" ht="13.5" customHeight="1">
      <c r="A60" s="79" t="s">
        <v>234</v>
      </c>
      <c r="B60" s="72" t="s">
        <v>235</v>
      </c>
      <c r="C60" s="71"/>
      <c r="D60" s="10"/>
      <c r="E60" s="10"/>
      <c r="F60" s="10"/>
      <c r="G60" s="7"/>
      <c r="H60" s="7"/>
      <c r="I60" s="8"/>
      <c r="J60" s="8"/>
      <c r="K60" s="8"/>
      <c r="L60" s="8"/>
    </row>
    <row r="61" spans="1:12" s="11" customFormat="1" ht="12.75">
      <c r="A61" s="79" t="s">
        <v>236</v>
      </c>
      <c r="B61" s="72" t="s">
        <v>237</v>
      </c>
      <c r="C61" s="71"/>
      <c r="D61" s="10"/>
      <c r="E61" s="10"/>
      <c r="F61" s="10"/>
      <c r="G61" s="10"/>
      <c r="H61" s="10"/>
      <c r="I61" s="8"/>
      <c r="J61" s="8"/>
      <c r="K61" s="8"/>
      <c r="L61" s="8"/>
    </row>
    <row r="62" spans="1:12" s="11" customFormat="1" ht="12.75">
      <c r="A62" s="69" t="s">
        <v>238</v>
      </c>
      <c r="B62" s="67" t="s">
        <v>239</v>
      </c>
      <c r="C62" s="77">
        <f aca="true" t="shared" si="24" ref="C62:H62">+C63+C64</f>
        <v>0</v>
      </c>
      <c r="D62" s="77">
        <f t="shared" si="24"/>
        <v>0</v>
      </c>
      <c r="E62" s="77">
        <f t="shared" si="24"/>
        <v>4</v>
      </c>
      <c r="F62" s="77">
        <f t="shared" si="24"/>
        <v>0</v>
      </c>
      <c r="G62" s="77">
        <f t="shared" si="24"/>
        <v>1.24</v>
      </c>
      <c r="H62" s="77">
        <f t="shared" si="24"/>
        <v>1.24</v>
      </c>
      <c r="I62" s="8"/>
      <c r="J62" s="8"/>
      <c r="K62" s="8"/>
      <c r="L62" s="8"/>
    </row>
    <row r="63" spans="1:12" ht="12.75">
      <c r="A63" s="79" t="s">
        <v>240</v>
      </c>
      <c r="B63" s="72" t="s">
        <v>241</v>
      </c>
      <c r="C63" s="71"/>
      <c r="D63" s="10"/>
      <c r="E63" s="10">
        <v>3</v>
      </c>
      <c r="F63" s="10"/>
      <c r="G63" s="7">
        <v>1</v>
      </c>
      <c r="H63" s="7">
        <v>1</v>
      </c>
      <c r="I63" s="8"/>
      <c r="J63" s="8"/>
      <c r="K63" s="8"/>
      <c r="L63" s="8"/>
    </row>
    <row r="64" spans="1:12" s="11" customFormat="1" ht="12.75">
      <c r="A64" s="79" t="s">
        <v>242</v>
      </c>
      <c r="B64" s="72" t="s">
        <v>243</v>
      </c>
      <c r="C64" s="71"/>
      <c r="D64" s="10"/>
      <c r="E64" s="10">
        <v>1</v>
      </c>
      <c r="F64" s="10"/>
      <c r="G64" s="78">
        <v>0.24</v>
      </c>
      <c r="H64" s="78">
        <v>0.24</v>
      </c>
      <c r="I64" s="8"/>
      <c r="J64" s="8"/>
      <c r="K64" s="8"/>
      <c r="L64" s="8"/>
    </row>
    <row r="65" spans="1:12" s="11" customFormat="1" ht="12.75">
      <c r="A65" s="69" t="s">
        <v>244</v>
      </c>
      <c r="B65" s="67" t="s">
        <v>158</v>
      </c>
      <c r="C65" s="66">
        <f>+C66</f>
        <v>0</v>
      </c>
      <c r="D65" s="66">
        <f aca="true" t="shared" si="25" ref="D65:H66">+D66</f>
        <v>0</v>
      </c>
      <c r="E65" s="66">
        <f t="shared" si="25"/>
        <v>0</v>
      </c>
      <c r="F65" s="66">
        <f t="shared" si="25"/>
        <v>0</v>
      </c>
      <c r="G65" s="66">
        <f t="shared" si="25"/>
        <v>0</v>
      </c>
      <c r="H65" s="66">
        <f t="shared" si="25"/>
        <v>0</v>
      </c>
      <c r="I65" s="8"/>
      <c r="J65" s="8"/>
      <c r="K65" s="8"/>
      <c r="L65" s="8"/>
    </row>
    <row r="66" spans="1:12" s="11" customFormat="1" ht="12.75">
      <c r="A66" s="79" t="s">
        <v>245</v>
      </c>
      <c r="B66" s="67" t="s">
        <v>246</v>
      </c>
      <c r="C66" s="66">
        <f>+C67</f>
        <v>0</v>
      </c>
      <c r="D66" s="66">
        <f t="shared" si="25"/>
        <v>0</v>
      </c>
      <c r="E66" s="66">
        <f t="shared" si="25"/>
        <v>0</v>
      </c>
      <c r="F66" s="66">
        <f t="shared" si="25"/>
        <v>0</v>
      </c>
      <c r="G66" s="66">
        <f t="shared" si="25"/>
        <v>0</v>
      </c>
      <c r="H66" s="66">
        <f t="shared" si="25"/>
        <v>0</v>
      </c>
      <c r="I66" s="8"/>
      <c r="J66" s="8"/>
      <c r="K66" s="8"/>
      <c r="L66" s="8"/>
    </row>
    <row r="67" spans="1:12" s="11" customFormat="1" ht="12.75">
      <c r="A67" s="79" t="s">
        <v>247</v>
      </c>
      <c r="B67" s="72" t="s">
        <v>248</v>
      </c>
      <c r="C67" s="71"/>
      <c r="D67" s="10"/>
      <c r="E67" s="10"/>
      <c r="F67" s="10"/>
      <c r="G67" s="10"/>
      <c r="H67" s="10"/>
      <c r="I67" s="8"/>
      <c r="J67" s="8"/>
      <c r="K67" s="8"/>
      <c r="L67" s="8"/>
    </row>
    <row r="68" spans="1:12" s="130" customFormat="1" ht="12.75">
      <c r="A68" s="120"/>
      <c r="B68" s="129" t="s">
        <v>370</v>
      </c>
      <c r="C68" s="122">
        <f aca="true" t="shared" si="26" ref="C68:H68">C69</f>
        <v>0</v>
      </c>
      <c r="D68" s="122">
        <f t="shared" si="26"/>
        <v>0</v>
      </c>
      <c r="E68" s="122">
        <f t="shared" si="26"/>
        <v>0</v>
      </c>
      <c r="F68" s="122">
        <f t="shared" si="26"/>
        <v>0</v>
      </c>
      <c r="G68" s="122">
        <f t="shared" si="26"/>
        <v>0</v>
      </c>
      <c r="H68" s="122">
        <f t="shared" si="26"/>
        <v>0</v>
      </c>
      <c r="I68" s="116"/>
      <c r="J68" s="116"/>
      <c r="K68" s="116"/>
      <c r="L68" s="116"/>
    </row>
    <row r="69" spans="1:12" s="130" customFormat="1" ht="12.75">
      <c r="A69" s="120"/>
      <c r="B69" s="121" t="s">
        <v>371</v>
      </c>
      <c r="C69" s="122"/>
      <c r="D69" s="123"/>
      <c r="E69" s="123"/>
      <c r="F69" s="123"/>
      <c r="G69" s="123"/>
      <c r="H69" s="123"/>
      <c r="I69" s="116"/>
      <c r="J69" s="116"/>
      <c r="K69" s="116"/>
      <c r="L69" s="116"/>
    </row>
    <row r="70" spans="1:12" ht="12.75">
      <c r="A70" s="69" t="s">
        <v>249</v>
      </c>
      <c r="B70" s="67" t="s">
        <v>162</v>
      </c>
      <c r="C70" s="68">
        <f aca="true" t="shared" si="27" ref="C70:H70">+C71</f>
        <v>0</v>
      </c>
      <c r="D70" s="68">
        <f t="shared" si="27"/>
        <v>0</v>
      </c>
      <c r="E70" s="68">
        <f t="shared" si="27"/>
        <v>0</v>
      </c>
      <c r="F70" s="68">
        <f t="shared" si="27"/>
        <v>0</v>
      </c>
      <c r="G70" s="68">
        <f t="shared" si="27"/>
        <v>0</v>
      </c>
      <c r="H70" s="68">
        <f t="shared" si="27"/>
        <v>0</v>
      </c>
      <c r="I70" s="8"/>
      <c r="J70" s="8"/>
      <c r="K70" s="8"/>
      <c r="L70" s="8"/>
    </row>
    <row r="71" spans="1:12" ht="12.75">
      <c r="A71" s="69" t="s">
        <v>250</v>
      </c>
      <c r="B71" s="67" t="s">
        <v>164</v>
      </c>
      <c r="C71" s="68">
        <f aca="true" t="shared" si="28" ref="C71:H71">+C72+C77</f>
        <v>0</v>
      </c>
      <c r="D71" s="68">
        <f t="shared" si="28"/>
        <v>0</v>
      </c>
      <c r="E71" s="68">
        <f t="shared" si="28"/>
        <v>0</v>
      </c>
      <c r="F71" s="68">
        <f t="shared" si="28"/>
        <v>0</v>
      </c>
      <c r="G71" s="68">
        <f t="shared" si="28"/>
        <v>0</v>
      </c>
      <c r="H71" s="68">
        <f t="shared" si="28"/>
        <v>0</v>
      </c>
      <c r="I71" s="8"/>
      <c r="J71" s="8"/>
      <c r="K71" s="8"/>
      <c r="L71" s="8"/>
    </row>
    <row r="72" spans="1:12" ht="12.75">
      <c r="A72" s="69" t="s">
        <v>251</v>
      </c>
      <c r="B72" s="67" t="s">
        <v>252</v>
      </c>
      <c r="C72" s="68">
        <f aca="true" t="shared" si="29" ref="C72:H72">+C74+C76+C75+C73</f>
        <v>0</v>
      </c>
      <c r="D72" s="68">
        <f t="shared" si="29"/>
        <v>0</v>
      </c>
      <c r="E72" s="68">
        <f t="shared" si="29"/>
        <v>0</v>
      </c>
      <c r="F72" s="68">
        <f t="shared" si="29"/>
        <v>0</v>
      </c>
      <c r="G72" s="68">
        <f t="shared" si="29"/>
        <v>0</v>
      </c>
      <c r="H72" s="68">
        <f t="shared" si="29"/>
        <v>0</v>
      </c>
      <c r="I72" s="8"/>
      <c r="J72" s="8"/>
      <c r="K72" s="8"/>
      <c r="L72" s="8"/>
    </row>
    <row r="73" spans="1:12" ht="12.75">
      <c r="A73" s="69"/>
      <c r="B73" s="80" t="s">
        <v>253</v>
      </c>
      <c r="C73" s="68"/>
      <c r="D73" s="10"/>
      <c r="E73" s="10"/>
      <c r="F73" s="10"/>
      <c r="G73" s="7"/>
      <c r="H73" s="7"/>
      <c r="I73" s="8"/>
      <c r="J73" s="8"/>
      <c r="K73" s="8"/>
      <c r="L73" s="8"/>
    </row>
    <row r="74" spans="1:12" ht="12.75">
      <c r="A74" s="79" t="s">
        <v>254</v>
      </c>
      <c r="B74" s="72" t="s">
        <v>255</v>
      </c>
      <c r="C74" s="71"/>
      <c r="D74" s="10"/>
      <c r="E74" s="10"/>
      <c r="F74" s="10"/>
      <c r="G74" s="7"/>
      <c r="H74" s="7"/>
      <c r="I74" s="8"/>
      <c r="J74" s="8"/>
      <c r="K74" s="8"/>
      <c r="L74" s="8"/>
    </row>
    <row r="75" spans="1:12" ht="12.75">
      <c r="A75" s="79" t="s">
        <v>256</v>
      </c>
      <c r="B75" s="70" t="s">
        <v>257</v>
      </c>
      <c r="C75" s="71"/>
      <c r="D75" s="10"/>
      <c r="E75" s="10"/>
      <c r="F75" s="10"/>
      <c r="G75" s="7"/>
      <c r="H75" s="7"/>
      <c r="I75" s="8"/>
      <c r="J75" s="8"/>
      <c r="K75" s="8"/>
      <c r="L75" s="8"/>
    </row>
    <row r="76" spans="1:12" s="115" customFormat="1" ht="11.25" customHeight="1">
      <c r="A76" s="79" t="s">
        <v>258</v>
      </c>
      <c r="B76" s="72" t="s">
        <v>259</v>
      </c>
      <c r="C76" s="71"/>
      <c r="D76" s="10"/>
      <c r="E76" s="10"/>
      <c r="F76" s="10"/>
      <c r="G76" s="7"/>
      <c r="H76" s="7"/>
      <c r="I76" s="8"/>
      <c r="J76" s="8"/>
      <c r="K76" s="8"/>
      <c r="L76" s="8"/>
    </row>
    <row r="77" spans="1:12" s="115" customFormat="1" ht="12.75">
      <c r="A77" s="113"/>
      <c r="B77" s="70" t="s">
        <v>260</v>
      </c>
      <c r="C77" s="71"/>
      <c r="D77" s="10"/>
      <c r="E77" s="10"/>
      <c r="F77" s="10"/>
      <c r="G77" s="7"/>
      <c r="H77" s="7"/>
      <c r="I77" s="8"/>
      <c r="J77" s="8"/>
      <c r="K77" s="8"/>
      <c r="L77" s="8"/>
    </row>
    <row r="78" spans="1:12" s="115" customFormat="1" ht="12.75">
      <c r="A78" s="79" t="s">
        <v>172</v>
      </c>
      <c r="B78" s="67" t="s">
        <v>261</v>
      </c>
      <c r="C78" s="71"/>
      <c r="D78" s="10"/>
      <c r="E78" s="10"/>
      <c r="F78" s="10"/>
      <c r="G78" s="7"/>
      <c r="H78" s="7"/>
      <c r="I78" s="8"/>
      <c r="J78" s="8"/>
      <c r="K78" s="8"/>
      <c r="L78" s="8"/>
    </row>
    <row r="79" spans="1:12" s="115" customFormat="1" ht="12.75">
      <c r="A79" s="79" t="s">
        <v>262</v>
      </c>
      <c r="B79" s="67" t="s">
        <v>263</v>
      </c>
      <c r="C79" s="66">
        <f aca="true" t="shared" si="30" ref="C79:H79">+C39-C80+C25+C70+C152</f>
        <v>0</v>
      </c>
      <c r="D79" s="66">
        <f t="shared" si="30"/>
        <v>2357</v>
      </c>
      <c r="E79" s="66">
        <f t="shared" si="30"/>
        <v>3498.46</v>
      </c>
      <c r="F79" s="66">
        <f t="shared" si="30"/>
        <v>0</v>
      </c>
      <c r="G79" s="66">
        <f t="shared" si="30"/>
        <v>2708.810000000001</v>
      </c>
      <c r="H79" s="66">
        <f t="shared" si="30"/>
        <v>2708.810000000001</v>
      </c>
      <c r="I79" s="8"/>
      <c r="J79" s="8"/>
      <c r="K79" s="8"/>
      <c r="L79" s="8"/>
    </row>
    <row r="80" spans="1:12" s="115" customFormat="1" ht="15">
      <c r="A80" s="79"/>
      <c r="B80" s="75" t="s">
        <v>264</v>
      </c>
      <c r="C80" s="81">
        <f aca="true" t="shared" si="31" ref="C80:H80">+C81+C115+C134+C135+C150+C151</f>
        <v>0</v>
      </c>
      <c r="D80" s="81">
        <f t="shared" si="31"/>
        <v>56325.770000000004</v>
      </c>
      <c r="E80" s="81">
        <f t="shared" si="31"/>
        <v>53206.490000000005</v>
      </c>
      <c r="F80" s="81">
        <f t="shared" si="31"/>
        <v>0</v>
      </c>
      <c r="G80" s="81">
        <f t="shared" si="31"/>
        <v>14646.71</v>
      </c>
      <c r="H80" s="81">
        <f t="shared" si="31"/>
        <v>14646.71</v>
      </c>
      <c r="I80" s="8"/>
      <c r="J80" s="8"/>
      <c r="K80" s="8"/>
      <c r="L80" s="8"/>
    </row>
    <row r="81" spans="1:12" ht="25.5">
      <c r="A81" s="69" t="s">
        <v>265</v>
      </c>
      <c r="B81" s="67" t="s">
        <v>266</v>
      </c>
      <c r="C81" s="68">
        <f aca="true" t="shared" si="32" ref="C81:H81">+C82+C87+C98+C113+C114</f>
        <v>0</v>
      </c>
      <c r="D81" s="68">
        <f t="shared" si="32"/>
        <v>24068.77</v>
      </c>
      <c r="E81" s="68">
        <f t="shared" si="32"/>
        <v>20949.49</v>
      </c>
      <c r="F81" s="68">
        <f t="shared" si="32"/>
        <v>0</v>
      </c>
      <c r="G81" s="68">
        <f t="shared" si="32"/>
        <v>4624.48</v>
      </c>
      <c r="H81" s="68">
        <f t="shared" si="32"/>
        <v>4624.48</v>
      </c>
      <c r="I81" s="8"/>
      <c r="J81" s="8"/>
      <c r="K81" s="8"/>
      <c r="L81" s="8"/>
    </row>
    <row r="82" spans="1:12" ht="12.75">
      <c r="A82" s="79" t="s">
        <v>267</v>
      </c>
      <c r="B82" s="67" t="s">
        <v>268</v>
      </c>
      <c r="C82" s="66">
        <f aca="true" t="shared" si="33" ref="C82:H82">+C83+C85+C86+C84</f>
        <v>0</v>
      </c>
      <c r="D82" s="66">
        <f t="shared" si="33"/>
        <v>12052.16</v>
      </c>
      <c r="E82" s="66">
        <f t="shared" si="33"/>
        <v>8035.16</v>
      </c>
      <c r="F82" s="66">
        <f t="shared" si="33"/>
        <v>0</v>
      </c>
      <c r="G82" s="66">
        <f t="shared" si="33"/>
        <v>0</v>
      </c>
      <c r="H82" s="66">
        <f t="shared" si="33"/>
        <v>0</v>
      </c>
      <c r="I82" s="8"/>
      <c r="J82" s="8"/>
      <c r="K82" s="8"/>
      <c r="L82" s="8"/>
    </row>
    <row r="83" spans="1:12" ht="12.75">
      <c r="A83" s="79"/>
      <c r="B83" s="70" t="s">
        <v>269</v>
      </c>
      <c r="C83" s="71"/>
      <c r="D83" s="10">
        <v>11880</v>
      </c>
      <c r="E83" s="10">
        <v>7920</v>
      </c>
      <c r="F83" s="10"/>
      <c r="G83" s="7">
        <v>0</v>
      </c>
      <c r="H83" s="7">
        <v>0</v>
      </c>
      <c r="I83" s="8"/>
      <c r="J83" s="8"/>
      <c r="K83" s="8"/>
      <c r="L83" s="8"/>
    </row>
    <row r="84" spans="1:12" ht="12.75">
      <c r="A84" s="79"/>
      <c r="B84" s="70" t="s">
        <v>364</v>
      </c>
      <c r="C84" s="71"/>
      <c r="D84" s="10"/>
      <c r="E84" s="10"/>
      <c r="F84" s="10"/>
      <c r="G84" s="7"/>
      <c r="H84" s="7"/>
      <c r="I84" s="8"/>
      <c r="J84" s="8"/>
      <c r="K84" s="8"/>
      <c r="L84" s="8"/>
    </row>
    <row r="85" spans="1:12" s="11" customFormat="1" ht="12.75">
      <c r="A85" s="79"/>
      <c r="B85" s="70" t="s">
        <v>270</v>
      </c>
      <c r="C85" s="71"/>
      <c r="D85" s="10">
        <v>1.16</v>
      </c>
      <c r="E85" s="10">
        <v>1.16</v>
      </c>
      <c r="F85" s="10"/>
      <c r="G85" s="7">
        <v>0</v>
      </c>
      <c r="H85" s="7">
        <v>0</v>
      </c>
      <c r="I85" s="8"/>
      <c r="J85" s="8"/>
      <c r="K85" s="8"/>
      <c r="L85" s="8"/>
    </row>
    <row r="86" spans="1:12" ht="38.25">
      <c r="A86" s="79"/>
      <c r="B86" s="70" t="s">
        <v>271</v>
      </c>
      <c r="C86" s="71"/>
      <c r="D86" s="10">
        <v>171</v>
      </c>
      <c r="E86" s="10">
        <v>114</v>
      </c>
      <c r="F86" s="10"/>
      <c r="G86" s="7">
        <v>0</v>
      </c>
      <c r="H86" s="7">
        <v>0</v>
      </c>
      <c r="I86" s="8"/>
      <c r="J86" s="8"/>
      <c r="K86" s="8"/>
      <c r="L86" s="8"/>
    </row>
    <row r="87" spans="1:12" ht="25.5">
      <c r="A87" s="79" t="s">
        <v>272</v>
      </c>
      <c r="B87" s="67" t="s">
        <v>273</v>
      </c>
      <c r="C87" s="71">
        <f aca="true" t="shared" si="34" ref="C87:H87">C88+C89+C90+C91+C92+C93+C94+C97</f>
        <v>0</v>
      </c>
      <c r="D87" s="71">
        <f t="shared" si="34"/>
        <v>6351.69</v>
      </c>
      <c r="E87" s="71">
        <f t="shared" si="34"/>
        <v>7249.950000000001</v>
      </c>
      <c r="F87" s="71">
        <f t="shared" si="34"/>
        <v>0</v>
      </c>
      <c r="G87" s="71">
        <f t="shared" si="34"/>
        <v>2996.3399999999997</v>
      </c>
      <c r="H87" s="71">
        <f t="shared" si="34"/>
        <v>2996.3399999999997</v>
      </c>
      <c r="I87" s="8"/>
      <c r="J87" s="8"/>
      <c r="K87" s="8"/>
      <c r="L87" s="8"/>
    </row>
    <row r="88" spans="1:12" ht="12.75">
      <c r="A88" s="79"/>
      <c r="B88" s="86" t="s">
        <v>274</v>
      </c>
      <c r="C88" s="71"/>
      <c r="D88" s="96">
        <v>6.73</v>
      </c>
      <c r="E88" s="10">
        <v>7.36</v>
      </c>
      <c r="F88" s="10"/>
      <c r="G88" s="10">
        <v>2.52</v>
      </c>
      <c r="H88" s="10">
        <v>2.52</v>
      </c>
      <c r="I88" s="8"/>
      <c r="J88" s="8"/>
      <c r="K88" s="8"/>
      <c r="L88" s="8"/>
    </row>
    <row r="89" spans="1:12" ht="12.75">
      <c r="A89" s="79"/>
      <c r="B89" s="86" t="s">
        <v>275</v>
      </c>
      <c r="C89" s="71"/>
      <c r="D89" s="96"/>
      <c r="E89" s="10"/>
      <c r="F89" s="10"/>
      <c r="G89" s="7"/>
      <c r="H89" s="7"/>
      <c r="I89" s="8"/>
      <c r="J89" s="8"/>
      <c r="K89" s="8"/>
      <c r="L89" s="8"/>
    </row>
    <row r="90" spans="1:12" ht="12.75">
      <c r="A90" s="79"/>
      <c r="B90" s="86" t="s">
        <v>276</v>
      </c>
      <c r="C90" s="71"/>
      <c r="D90" s="96">
        <v>137.53</v>
      </c>
      <c r="E90" s="10">
        <v>670.71</v>
      </c>
      <c r="F90" s="10"/>
      <c r="G90" s="7">
        <v>432.88</v>
      </c>
      <c r="H90" s="7">
        <v>432.88</v>
      </c>
      <c r="I90" s="8"/>
      <c r="J90" s="8"/>
      <c r="K90" s="8"/>
      <c r="L90" s="8"/>
    </row>
    <row r="91" spans="1:12" ht="12.75">
      <c r="A91" s="79"/>
      <c r="B91" s="86" t="s">
        <v>277</v>
      </c>
      <c r="C91" s="71"/>
      <c r="D91" s="96">
        <v>2665.18</v>
      </c>
      <c r="E91" s="10">
        <v>2809.27</v>
      </c>
      <c r="F91" s="10"/>
      <c r="G91" s="7">
        <v>1050.95</v>
      </c>
      <c r="H91" s="7">
        <v>1050.95</v>
      </c>
      <c r="I91" s="8"/>
      <c r="J91" s="8"/>
      <c r="K91" s="8"/>
      <c r="L91" s="8"/>
    </row>
    <row r="92" spans="1:12" ht="12.75">
      <c r="A92" s="79"/>
      <c r="B92" s="90" t="s">
        <v>278</v>
      </c>
      <c r="C92" s="71"/>
      <c r="D92" s="97"/>
      <c r="E92" s="10"/>
      <c r="F92" s="10"/>
      <c r="G92" s="7"/>
      <c r="H92" s="7"/>
      <c r="I92" s="8"/>
      <c r="J92" s="8"/>
      <c r="K92" s="8"/>
      <c r="L92" s="8"/>
    </row>
    <row r="93" spans="1:12" ht="25.5">
      <c r="A93" s="79"/>
      <c r="B93" s="86" t="s">
        <v>279</v>
      </c>
      <c r="C93" s="71"/>
      <c r="D93" s="96">
        <v>67.49</v>
      </c>
      <c r="E93" s="10">
        <v>65.47</v>
      </c>
      <c r="F93" s="10"/>
      <c r="G93" s="7">
        <v>20.81</v>
      </c>
      <c r="H93" s="7">
        <v>20.81</v>
      </c>
      <c r="I93" s="8"/>
      <c r="J93" s="8"/>
      <c r="K93" s="8"/>
      <c r="L93" s="8"/>
    </row>
    <row r="94" spans="1:12" ht="12.75">
      <c r="A94" s="79"/>
      <c r="B94" s="86" t="s">
        <v>352</v>
      </c>
      <c r="C94" s="71">
        <f aca="true" t="shared" si="35" ref="C94:H94">C95+C96</f>
        <v>0</v>
      </c>
      <c r="D94" s="71">
        <f t="shared" si="35"/>
        <v>3474.76</v>
      </c>
      <c r="E94" s="71">
        <f t="shared" si="35"/>
        <v>3697.1400000000003</v>
      </c>
      <c r="F94" s="71">
        <f t="shared" si="35"/>
        <v>0</v>
      </c>
      <c r="G94" s="71">
        <f t="shared" si="35"/>
        <v>1489.1799999999998</v>
      </c>
      <c r="H94" s="71">
        <f t="shared" si="35"/>
        <v>1489.1799999999998</v>
      </c>
      <c r="I94" s="71"/>
      <c r="J94" s="8"/>
      <c r="K94" s="8"/>
      <c r="L94" s="8"/>
    </row>
    <row r="95" spans="1:12" ht="12.75">
      <c r="A95" s="79"/>
      <c r="B95" s="86" t="s">
        <v>353</v>
      </c>
      <c r="C95" s="71"/>
      <c r="D95" s="96">
        <v>3429.71</v>
      </c>
      <c r="E95" s="10">
        <v>3652.59</v>
      </c>
      <c r="F95" s="10"/>
      <c r="G95" s="7">
        <v>1474.33</v>
      </c>
      <c r="H95" s="7">
        <v>1474.33</v>
      </c>
      <c r="I95" s="8"/>
      <c r="J95" s="8"/>
      <c r="K95" s="8"/>
      <c r="L95" s="8"/>
    </row>
    <row r="96" spans="1:12" ht="12.75">
      <c r="A96" s="79"/>
      <c r="B96" s="91" t="s">
        <v>354</v>
      </c>
      <c r="C96" s="71"/>
      <c r="D96" s="140">
        <v>45.05</v>
      </c>
      <c r="E96" s="10">
        <v>44.55</v>
      </c>
      <c r="F96" s="10"/>
      <c r="G96" s="7">
        <v>14.85</v>
      </c>
      <c r="H96" s="7">
        <v>14.85</v>
      </c>
      <c r="I96" s="8"/>
      <c r="J96" s="8"/>
      <c r="K96" s="8"/>
      <c r="L96" s="8"/>
    </row>
    <row r="97" spans="1:12" ht="12.75">
      <c r="A97" s="79"/>
      <c r="B97" s="91" t="s">
        <v>280</v>
      </c>
      <c r="C97" s="71"/>
      <c r="D97" s="98"/>
      <c r="E97" s="10"/>
      <c r="F97" s="10"/>
      <c r="G97" s="7"/>
      <c r="H97" s="7"/>
      <c r="I97" s="8"/>
      <c r="J97" s="8"/>
      <c r="K97" s="8"/>
      <c r="L97" s="8"/>
    </row>
    <row r="98" spans="1:12" ht="25.5">
      <c r="A98" s="79" t="s">
        <v>281</v>
      </c>
      <c r="B98" s="67" t="s">
        <v>282</v>
      </c>
      <c r="C98" s="71">
        <f aca="true" t="shared" si="36" ref="C98:H98">C99+C100+C101+C102+C103+C104+C105+C106+C107+C108</f>
        <v>0</v>
      </c>
      <c r="D98" s="71">
        <f t="shared" si="36"/>
        <v>327.65</v>
      </c>
      <c r="E98" s="71">
        <f t="shared" si="36"/>
        <v>327.11</v>
      </c>
      <c r="F98" s="71">
        <f t="shared" si="36"/>
        <v>0</v>
      </c>
      <c r="G98" s="71">
        <f t="shared" si="36"/>
        <v>113.66</v>
      </c>
      <c r="H98" s="71">
        <f t="shared" si="36"/>
        <v>113.66</v>
      </c>
      <c r="I98" s="8"/>
      <c r="J98" s="8"/>
      <c r="K98" s="8"/>
      <c r="L98" s="8"/>
    </row>
    <row r="99" spans="1:12" ht="12.75">
      <c r="A99" s="79"/>
      <c r="B99" s="86" t="s">
        <v>277</v>
      </c>
      <c r="C99" s="71"/>
      <c r="D99" s="96">
        <v>297.18</v>
      </c>
      <c r="E99" s="10">
        <v>306.87</v>
      </c>
      <c r="F99" s="10"/>
      <c r="G99" s="7">
        <v>113.66</v>
      </c>
      <c r="H99" s="7">
        <v>113.66</v>
      </c>
      <c r="I99" s="8"/>
      <c r="J99" s="8"/>
      <c r="K99" s="8"/>
      <c r="L99" s="8"/>
    </row>
    <row r="100" spans="1:255" s="11" customFormat="1" ht="25.5">
      <c r="A100" s="79"/>
      <c r="B100" s="92" t="s">
        <v>283</v>
      </c>
      <c r="C100" s="71"/>
      <c r="D100" s="99"/>
      <c r="E100" s="10"/>
      <c r="F100" s="10"/>
      <c r="G100" s="7"/>
      <c r="H100" s="7"/>
      <c r="I100" s="8"/>
      <c r="J100" s="8"/>
      <c r="K100" s="8"/>
      <c r="L100" s="8"/>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row>
    <row r="101" spans="1:255" s="11" customFormat="1" ht="12.75">
      <c r="A101" s="79"/>
      <c r="B101" s="93" t="s">
        <v>284</v>
      </c>
      <c r="C101" s="71"/>
      <c r="D101" s="100">
        <v>30.47</v>
      </c>
      <c r="E101" s="10">
        <v>20.24</v>
      </c>
      <c r="F101" s="10"/>
      <c r="G101" s="7"/>
      <c r="H101" s="7"/>
      <c r="I101" s="8"/>
      <c r="J101" s="8"/>
      <c r="K101" s="8"/>
      <c r="L101" s="8"/>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row>
    <row r="102" spans="1:12" s="11" customFormat="1" ht="25.5">
      <c r="A102" s="79"/>
      <c r="B102" s="93" t="s">
        <v>285</v>
      </c>
      <c r="C102" s="71"/>
      <c r="D102" s="100"/>
      <c r="E102" s="10"/>
      <c r="F102" s="10"/>
      <c r="G102" s="7"/>
      <c r="H102" s="7"/>
      <c r="I102" s="8"/>
      <c r="J102" s="8"/>
      <c r="K102" s="8"/>
      <c r="L102" s="8"/>
    </row>
    <row r="103" spans="1:12" s="11" customFormat="1" ht="12.75">
      <c r="A103" s="79"/>
      <c r="B103" s="93" t="s">
        <v>286</v>
      </c>
      <c r="C103" s="71"/>
      <c r="D103" s="100"/>
      <c r="E103" s="10"/>
      <c r="F103" s="10"/>
      <c r="G103" s="7"/>
      <c r="H103" s="7"/>
      <c r="I103" s="8"/>
      <c r="J103" s="8"/>
      <c r="K103" s="8"/>
      <c r="L103" s="8"/>
    </row>
    <row r="104" spans="1:255" ht="12.75">
      <c r="A104" s="79"/>
      <c r="B104" s="86" t="s">
        <v>274</v>
      </c>
      <c r="C104" s="71"/>
      <c r="D104" s="96"/>
      <c r="E104" s="10"/>
      <c r="F104" s="10"/>
      <c r="G104" s="7"/>
      <c r="H104" s="7"/>
      <c r="I104" s="8"/>
      <c r="J104" s="8"/>
      <c r="K104" s="8"/>
      <c r="L104" s="8"/>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row>
    <row r="105" spans="1:12" s="11" customFormat="1" ht="12.75">
      <c r="A105" s="79"/>
      <c r="B105" s="93" t="s">
        <v>287</v>
      </c>
      <c r="C105" s="71"/>
      <c r="D105" s="100"/>
      <c r="E105" s="10"/>
      <c r="F105" s="10"/>
      <c r="G105" s="82"/>
      <c r="H105" s="82"/>
      <c r="I105" s="8"/>
      <c r="J105" s="8"/>
      <c r="K105" s="8"/>
      <c r="L105" s="8"/>
    </row>
    <row r="106" spans="1:12" s="11" customFormat="1" ht="12.75">
      <c r="A106" s="79"/>
      <c r="B106" s="93" t="s">
        <v>288</v>
      </c>
      <c r="C106" s="71"/>
      <c r="D106" s="100"/>
      <c r="E106" s="10"/>
      <c r="F106" s="10"/>
      <c r="G106" s="82"/>
      <c r="H106" s="82"/>
      <c r="I106" s="8"/>
      <c r="J106" s="8"/>
      <c r="K106" s="8"/>
      <c r="L106" s="8"/>
    </row>
    <row r="107" spans="1:12" s="11" customFormat="1" ht="25.5">
      <c r="A107" s="79"/>
      <c r="B107" s="93" t="s">
        <v>355</v>
      </c>
      <c r="C107" s="71"/>
      <c r="D107" s="100"/>
      <c r="E107" s="10"/>
      <c r="F107" s="10"/>
      <c r="G107" s="82"/>
      <c r="H107" s="82"/>
      <c r="I107" s="8"/>
      <c r="J107" s="8"/>
      <c r="K107" s="8"/>
      <c r="L107" s="8"/>
    </row>
    <row r="108" spans="1:12" s="11" customFormat="1" ht="25.5">
      <c r="A108" s="79"/>
      <c r="B108" s="93" t="s">
        <v>356</v>
      </c>
      <c r="C108" s="71">
        <f aca="true" t="shared" si="37" ref="C108:H108">C109+C110+C111+C112</f>
        <v>0</v>
      </c>
      <c r="D108" s="71">
        <f t="shared" si="37"/>
        <v>0</v>
      </c>
      <c r="E108" s="71">
        <f t="shared" si="37"/>
        <v>0</v>
      </c>
      <c r="F108" s="71">
        <f t="shared" si="37"/>
        <v>0</v>
      </c>
      <c r="G108" s="71">
        <f t="shared" si="37"/>
        <v>0</v>
      </c>
      <c r="H108" s="71">
        <f t="shared" si="37"/>
        <v>0</v>
      </c>
      <c r="I108" s="8"/>
      <c r="J108" s="8"/>
      <c r="K108" s="8"/>
      <c r="L108" s="8"/>
    </row>
    <row r="109" spans="1:12" s="11" customFormat="1" ht="12.75">
      <c r="A109" s="79"/>
      <c r="B109" s="93" t="s">
        <v>312</v>
      </c>
      <c r="C109" s="71"/>
      <c r="D109" s="100"/>
      <c r="E109" s="10"/>
      <c r="F109" s="10"/>
      <c r="G109" s="82"/>
      <c r="H109" s="82"/>
      <c r="I109" s="8"/>
      <c r="J109" s="8"/>
      <c r="K109" s="8"/>
      <c r="L109" s="8"/>
    </row>
    <row r="110" spans="1:12" s="11" customFormat="1" ht="25.5">
      <c r="A110" s="79"/>
      <c r="B110" s="93" t="s">
        <v>313</v>
      </c>
      <c r="C110" s="71"/>
      <c r="D110" s="100"/>
      <c r="E110" s="10"/>
      <c r="F110" s="10"/>
      <c r="G110" s="82"/>
      <c r="H110" s="82"/>
      <c r="I110" s="8"/>
      <c r="J110" s="8"/>
      <c r="K110" s="8"/>
      <c r="L110" s="8"/>
    </row>
    <row r="111" spans="1:255" s="11" customFormat="1" ht="25.5">
      <c r="A111" s="79"/>
      <c r="B111" s="94" t="s">
        <v>314</v>
      </c>
      <c r="C111" s="71"/>
      <c r="D111" s="101"/>
      <c r="E111" s="10"/>
      <c r="F111" s="10"/>
      <c r="G111" s="82"/>
      <c r="H111" s="82"/>
      <c r="I111" s="8"/>
      <c r="J111" s="8"/>
      <c r="K111" s="8"/>
      <c r="L111" s="8"/>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row r="112" spans="1:12" s="11" customFormat="1" ht="25.5">
      <c r="A112" s="79"/>
      <c r="B112" s="94" t="s">
        <v>315</v>
      </c>
      <c r="C112" s="71"/>
      <c r="D112" s="101"/>
      <c r="E112" s="10"/>
      <c r="F112" s="10"/>
      <c r="G112" s="82"/>
      <c r="H112" s="82"/>
      <c r="I112" s="8"/>
      <c r="J112" s="8"/>
      <c r="K112" s="8"/>
      <c r="L112" s="8"/>
    </row>
    <row r="113" spans="1:12" s="11" customFormat="1" ht="12.75">
      <c r="A113" s="79" t="s">
        <v>289</v>
      </c>
      <c r="B113" s="127" t="s">
        <v>348</v>
      </c>
      <c r="C113" s="66"/>
      <c r="D113" s="10">
        <v>4492.27</v>
      </c>
      <c r="E113" s="10">
        <v>4492.27</v>
      </c>
      <c r="F113" s="10"/>
      <c r="G113" s="10">
        <v>1232.81</v>
      </c>
      <c r="H113" s="10">
        <v>1232.81</v>
      </c>
      <c r="I113" s="8"/>
      <c r="J113" s="8"/>
      <c r="K113" s="8"/>
      <c r="L113" s="8"/>
    </row>
    <row r="114" spans="1:255" ht="12.75">
      <c r="A114" s="79" t="s">
        <v>290</v>
      </c>
      <c r="B114" s="72" t="s">
        <v>349</v>
      </c>
      <c r="C114" s="71"/>
      <c r="D114" s="10">
        <v>845</v>
      </c>
      <c r="E114" s="10">
        <v>845</v>
      </c>
      <c r="F114" s="10"/>
      <c r="G114" s="78">
        <v>281.67</v>
      </c>
      <c r="H114" s="78">
        <v>281.67</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69" t="s">
        <v>291</v>
      </c>
      <c r="B115" s="67" t="s">
        <v>292</v>
      </c>
      <c r="C115" s="68">
        <f aca="true" t="shared" si="38" ref="C115:H115">+C116+C120+C123+C126+C130</f>
        <v>0</v>
      </c>
      <c r="D115" s="68">
        <f t="shared" si="38"/>
        <v>8631</v>
      </c>
      <c r="E115" s="68">
        <f t="shared" si="38"/>
        <v>8631</v>
      </c>
      <c r="F115" s="68">
        <f t="shared" si="38"/>
        <v>0</v>
      </c>
      <c r="G115" s="68">
        <f t="shared" si="38"/>
        <v>2624.0299999999997</v>
      </c>
      <c r="H115" s="68">
        <f t="shared" si="38"/>
        <v>2624.0299999999997</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69" t="s">
        <v>293</v>
      </c>
      <c r="B116" s="67" t="s">
        <v>294</v>
      </c>
      <c r="C116" s="66">
        <f aca="true" t="shared" si="39" ref="C116:H116">+C117+C119+C118</f>
        <v>0</v>
      </c>
      <c r="D116" s="66">
        <f t="shared" si="39"/>
        <v>4986</v>
      </c>
      <c r="E116" s="66">
        <f t="shared" si="39"/>
        <v>4986</v>
      </c>
      <c r="F116" s="66">
        <f t="shared" si="39"/>
        <v>0</v>
      </c>
      <c r="G116" s="66">
        <f t="shared" si="39"/>
        <v>1445.86</v>
      </c>
      <c r="H116" s="66">
        <f t="shared" si="39"/>
        <v>1445.86</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2.75">
      <c r="A117" s="79"/>
      <c r="B117" s="83" t="s">
        <v>295</v>
      </c>
      <c r="C117" s="71"/>
      <c r="D117" s="10">
        <v>4835</v>
      </c>
      <c r="E117" s="10">
        <v>4835</v>
      </c>
      <c r="F117" s="10"/>
      <c r="G117" s="10">
        <v>1396.86</v>
      </c>
      <c r="H117" s="10">
        <v>1396.86</v>
      </c>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2.75">
      <c r="A118" s="79"/>
      <c r="B118" s="83" t="s">
        <v>350</v>
      </c>
      <c r="C118" s="71"/>
      <c r="D118" s="10"/>
      <c r="E118" s="10"/>
      <c r="F118" s="10"/>
      <c r="G118" s="10"/>
      <c r="H118" s="10"/>
      <c r="I118" s="8"/>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255" ht="12.75">
      <c r="A119" s="79"/>
      <c r="B119" s="83" t="s">
        <v>296</v>
      </c>
      <c r="C119" s="71"/>
      <c r="D119" s="10">
        <v>151</v>
      </c>
      <c r="E119" s="10">
        <v>151</v>
      </c>
      <c r="F119" s="10"/>
      <c r="G119" s="80">
        <v>49</v>
      </c>
      <c r="H119" s="80">
        <v>49</v>
      </c>
      <c r="I119" s="8"/>
      <c r="J119" s="8"/>
      <c r="K119" s="8"/>
      <c r="L119" s="8"/>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12" s="11" customFormat="1" ht="12.75">
      <c r="A120" s="79" t="s">
        <v>297</v>
      </c>
      <c r="B120" s="84" t="s">
        <v>298</v>
      </c>
      <c r="C120" s="71">
        <f aca="true" t="shared" si="40" ref="C120:H120">C121+C122</f>
        <v>0</v>
      </c>
      <c r="D120" s="71">
        <f t="shared" si="40"/>
        <v>1408</v>
      </c>
      <c r="E120" s="71">
        <f t="shared" si="40"/>
        <v>1408</v>
      </c>
      <c r="F120" s="71">
        <f t="shared" si="40"/>
        <v>0</v>
      </c>
      <c r="G120" s="71">
        <f t="shared" si="40"/>
        <v>418.95</v>
      </c>
      <c r="H120" s="71">
        <f t="shared" si="40"/>
        <v>418.95</v>
      </c>
      <c r="I120" s="8"/>
      <c r="J120" s="8"/>
      <c r="K120" s="8"/>
      <c r="L120" s="8"/>
    </row>
    <row r="121" spans="1:255" ht="15">
      <c r="A121" s="79"/>
      <c r="B121" s="106" t="s">
        <v>269</v>
      </c>
      <c r="C121" s="71"/>
      <c r="D121" s="10">
        <v>1408</v>
      </c>
      <c r="E121" s="10">
        <v>1408</v>
      </c>
      <c r="F121" s="10"/>
      <c r="G121" s="80">
        <v>418.95</v>
      </c>
      <c r="H121" s="80">
        <v>418.95</v>
      </c>
      <c r="I121" s="8"/>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32" ht="15">
      <c r="A122" s="79"/>
      <c r="B122" s="106" t="s">
        <v>344</v>
      </c>
      <c r="C122" s="71"/>
      <c r="D122" s="10"/>
      <c r="E122" s="10"/>
      <c r="F122" s="10"/>
      <c r="G122" s="80"/>
      <c r="H122" s="80"/>
      <c r="I122" s="29"/>
      <c r="J122" s="29"/>
      <c r="K122" s="8"/>
      <c r="L122" s="8"/>
      <c r="M122" s="29"/>
      <c r="N122" s="29"/>
      <c r="O122" s="29"/>
      <c r="P122" s="29"/>
      <c r="Q122" s="29"/>
      <c r="R122" s="29"/>
      <c r="S122" s="29"/>
      <c r="T122" s="29"/>
      <c r="U122" s="29"/>
      <c r="V122" s="29"/>
      <c r="W122" s="29"/>
      <c r="X122" s="29"/>
      <c r="Y122" s="29"/>
      <c r="Z122" s="29"/>
      <c r="AA122" s="29"/>
      <c r="AB122" s="29"/>
      <c r="AC122" s="29"/>
      <c r="AD122" s="29"/>
      <c r="AE122" s="29"/>
      <c r="AF122" s="29"/>
    </row>
    <row r="123" spans="1:12" ht="12.75">
      <c r="A123" s="69" t="s">
        <v>299</v>
      </c>
      <c r="B123" s="85" t="s">
        <v>300</v>
      </c>
      <c r="C123" s="71">
        <f aca="true" t="shared" si="41" ref="C123:H123">+C124+C125</f>
        <v>0</v>
      </c>
      <c r="D123" s="71">
        <f t="shared" si="41"/>
        <v>151</v>
      </c>
      <c r="E123" s="71">
        <f t="shared" si="41"/>
        <v>151</v>
      </c>
      <c r="F123" s="71">
        <f t="shared" si="41"/>
        <v>0</v>
      </c>
      <c r="G123" s="71">
        <f t="shared" si="41"/>
        <v>50.33</v>
      </c>
      <c r="H123" s="71">
        <f t="shared" si="41"/>
        <v>50.33</v>
      </c>
      <c r="I123" s="8"/>
      <c r="J123" s="8"/>
      <c r="K123" s="8"/>
      <c r="L123" s="8"/>
    </row>
    <row r="124" spans="1:12" ht="12.75">
      <c r="A124" s="79"/>
      <c r="B124" s="83" t="s">
        <v>295</v>
      </c>
      <c r="C124" s="71"/>
      <c r="D124" s="10">
        <v>151</v>
      </c>
      <c r="E124" s="10">
        <v>151</v>
      </c>
      <c r="F124" s="10"/>
      <c r="G124" s="7">
        <v>50.33</v>
      </c>
      <c r="H124" s="7">
        <v>50.33</v>
      </c>
      <c r="I124" s="8"/>
      <c r="J124" s="8"/>
      <c r="K124" s="8"/>
      <c r="L124" s="8"/>
    </row>
    <row r="125" spans="1:40" ht="25.5">
      <c r="A125" s="79"/>
      <c r="B125" s="83" t="s">
        <v>301</v>
      </c>
      <c r="C125" s="71"/>
      <c r="D125" s="10"/>
      <c r="E125" s="10"/>
      <c r="F125" s="10"/>
      <c r="G125" s="7"/>
      <c r="H125" s="7"/>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row>
    <row r="126" spans="1:255" ht="12.75">
      <c r="A126" s="69" t="s">
        <v>302</v>
      </c>
      <c r="B126" s="85" t="s">
        <v>303</v>
      </c>
      <c r="C126" s="66">
        <f aca="true" t="shared" si="42" ref="C126:H126">+C127+C128+C129</f>
        <v>0</v>
      </c>
      <c r="D126" s="66">
        <f t="shared" si="42"/>
        <v>1817</v>
      </c>
      <c r="E126" s="66">
        <f t="shared" si="42"/>
        <v>1817</v>
      </c>
      <c r="F126" s="66">
        <f t="shared" si="42"/>
        <v>0</v>
      </c>
      <c r="G126" s="66">
        <f t="shared" si="42"/>
        <v>607.16</v>
      </c>
      <c r="H126" s="66">
        <f t="shared" si="42"/>
        <v>607.16</v>
      </c>
      <c r="I126" s="8"/>
      <c r="J126" s="8"/>
      <c r="K126" s="8"/>
      <c r="L126" s="8"/>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12" ht="12.75">
      <c r="A127" s="79"/>
      <c r="B127" s="70" t="s">
        <v>340</v>
      </c>
      <c r="C127" s="71"/>
      <c r="D127" s="10">
        <v>1817</v>
      </c>
      <c r="E127" s="10">
        <v>1817</v>
      </c>
      <c r="F127" s="10"/>
      <c r="G127" s="7">
        <v>607.16</v>
      </c>
      <c r="H127" s="7">
        <v>607.16</v>
      </c>
      <c r="K127" s="8"/>
      <c r="L127" s="8"/>
    </row>
    <row r="128" spans="1:12" ht="25.5">
      <c r="A128" s="79"/>
      <c r="B128" s="70" t="s">
        <v>341</v>
      </c>
      <c r="C128" s="71"/>
      <c r="D128" s="10"/>
      <c r="E128" s="10"/>
      <c r="F128" s="10"/>
      <c r="G128" s="10"/>
      <c r="H128" s="10"/>
      <c r="K128" s="8"/>
      <c r="L128" s="8"/>
    </row>
    <row r="129" spans="1:12" ht="25.5">
      <c r="A129" s="79"/>
      <c r="B129" s="70" t="s">
        <v>304</v>
      </c>
      <c r="C129" s="71"/>
      <c r="D129" s="10"/>
      <c r="E129" s="10"/>
      <c r="F129" s="10"/>
      <c r="G129" s="7"/>
      <c r="H129" s="7"/>
      <c r="K129" s="8"/>
      <c r="L129" s="8"/>
    </row>
    <row r="130" spans="1:12" ht="25.5">
      <c r="A130" s="69" t="s">
        <v>305</v>
      </c>
      <c r="B130" s="85" t="s">
        <v>306</v>
      </c>
      <c r="C130" s="71">
        <f aca="true" t="shared" si="43" ref="C130:H130">+C131+C133+C132</f>
        <v>0</v>
      </c>
      <c r="D130" s="71">
        <f t="shared" si="43"/>
        <v>269</v>
      </c>
      <c r="E130" s="71">
        <f t="shared" si="43"/>
        <v>269</v>
      </c>
      <c r="F130" s="71">
        <f t="shared" si="43"/>
        <v>0</v>
      </c>
      <c r="G130" s="71">
        <f t="shared" si="43"/>
        <v>101.73</v>
      </c>
      <c r="H130" s="71">
        <f t="shared" si="43"/>
        <v>101.73</v>
      </c>
      <c r="K130" s="8"/>
      <c r="L130" s="8"/>
    </row>
    <row r="131" spans="1:12" ht="12.75">
      <c r="A131" s="69"/>
      <c r="B131" s="83" t="s">
        <v>295</v>
      </c>
      <c r="C131" s="71"/>
      <c r="D131" s="10">
        <v>269</v>
      </c>
      <c r="E131" s="10">
        <v>269</v>
      </c>
      <c r="F131" s="10"/>
      <c r="G131" s="7">
        <v>101.73</v>
      </c>
      <c r="H131" s="7">
        <v>101.73</v>
      </c>
      <c r="K131" s="8"/>
      <c r="L131" s="8"/>
    </row>
    <row r="132" spans="1:12" ht="15">
      <c r="A132" s="69"/>
      <c r="B132" s="106" t="s">
        <v>344</v>
      </c>
      <c r="C132" s="71"/>
      <c r="D132" s="10"/>
      <c r="E132" s="10"/>
      <c r="F132" s="10"/>
      <c r="G132" s="7"/>
      <c r="H132" s="7"/>
      <c r="I132" s="29"/>
      <c r="J132" s="29"/>
      <c r="K132" s="8"/>
      <c r="L132" s="8"/>
    </row>
    <row r="133" spans="1:12" ht="25.5">
      <c r="A133" s="79"/>
      <c r="B133" s="83" t="s">
        <v>301</v>
      </c>
      <c r="C133" s="71"/>
      <c r="D133" s="10"/>
      <c r="E133" s="10"/>
      <c r="F133" s="10"/>
      <c r="G133" s="7"/>
      <c r="H133" s="7"/>
      <c r="I133" s="29"/>
      <c r="J133" s="29"/>
      <c r="K133" s="8"/>
      <c r="L133" s="8"/>
    </row>
    <row r="134" spans="1:12" ht="12.75">
      <c r="A134" s="69" t="s">
        <v>307</v>
      </c>
      <c r="B134" s="67" t="s">
        <v>351</v>
      </c>
      <c r="C134" s="71"/>
      <c r="D134" s="71">
        <v>30</v>
      </c>
      <c r="E134" s="71">
        <v>30</v>
      </c>
      <c r="F134" s="71"/>
      <c r="G134" s="71">
        <v>10</v>
      </c>
      <c r="H134" s="71">
        <v>10</v>
      </c>
      <c r="I134" s="29"/>
      <c r="J134" s="29"/>
      <c r="K134" s="8"/>
      <c r="L134" s="8"/>
    </row>
    <row r="135" spans="1:12" ht="12.75">
      <c r="A135" s="69" t="s">
        <v>308</v>
      </c>
      <c r="B135" s="67" t="s">
        <v>309</v>
      </c>
      <c r="C135" s="68">
        <f aca="true" t="shared" si="44" ref="C135:H135">+C136+C146</f>
        <v>0</v>
      </c>
      <c r="D135" s="68">
        <f t="shared" si="44"/>
        <v>23510</v>
      </c>
      <c r="E135" s="68">
        <f t="shared" si="44"/>
        <v>23510</v>
      </c>
      <c r="F135" s="68">
        <f t="shared" si="44"/>
        <v>0</v>
      </c>
      <c r="G135" s="68">
        <f t="shared" si="44"/>
        <v>7366</v>
      </c>
      <c r="H135" s="68">
        <f t="shared" si="44"/>
        <v>7366</v>
      </c>
      <c r="I135" s="29"/>
      <c r="J135" s="29"/>
      <c r="K135" s="8"/>
      <c r="L135" s="8"/>
    </row>
    <row r="136" spans="1:12" ht="12.75">
      <c r="A136" s="79" t="s">
        <v>310</v>
      </c>
      <c r="B136" s="72" t="s">
        <v>311</v>
      </c>
      <c r="C136" s="71">
        <f aca="true" t="shared" si="45" ref="C136:H136">C137+C140+C139+C145+C138</f>
        <v>0</v>
      </c>
      <c r="D136" s="71">
        <f t="shared" si="45"/>
        <v>23510</v>
      </c>
      <c r="E136" s="71">
        <f t="shared" si="45"/>
        <v>23510</v>
      </c>
      <c r="F136" s="71">
        <f t="shared" si="45"/>
        <v>0</v>
      </c>
      <c r="G136" s="71">
        <f t="shared" si="45"/>
        <v>7366</v>
      </c>
      <c r="H136" s="71">
        <f t="shared" si="45"/>
        <v>7366</v>
      </c>
      <c r="I136" s="29"/>
      <c r="J136" s="29"/>
      <c r="K136" s="8"/>
      <c r="L136" s="8"/>
    </row>
    <row r="137" spans="1:12" ht="12.75">
      <c r="A137" s="79"/>
      <c r="B137" s="70" t="s">
        <v>269</v>
      </c>
      <c r="C137" s="71"/>
      <c r="D137" s="10">
        <v>20023</v>
      </c>
      <c r="E137" s="10">
        <v>20023</v>
      </c>
      <c r="F137" s="10"/>
      <c r="G137" s="7">
        <v>6200</v>
      </c>
      <c r="H137" s="7">
        <v>6200</v>
      </c>
      <c r="K137" s="8"/>
      <c r="L137" s="8"/>
    </row>
    <row r="138" spans="1:12" ht="15">
      <c r="A138" s="79"/>
      <c r="B138" s="106" t="s">
        <v>344</v>
      </c>
      <c r="C138" s="71"/>
      <c r="D138" s="10">
        <v>3487</v>
      </c>
      <c r="E138" s="10">
        <v>3487</v>
      </c>
      <c r="F138" s="10"/>
      <c r="G138" s="7">
        <v>1166</v>
      </c>
      <c r="H138" s="7">
        <v>1166</v>
      </c>
      <c r="K138" s="8"/>
      <c r="L138" s="8"/>
    </row>
    <row r="139" spans="1:12" ht="51">
      <c r="A139" s="79"/>
      <c r="B139" s="86" t="s">
        <v>373</v>
      </c>
      <c r="C139" s="71"/>
      <c r="D139" s="10"/>
      <c r="E139" s="10"/>
      <c r="F139" s="10"/>
      <c r="G139" s="7"/>
      <c r="H139" s="7"/>
      <c r="K139" s="8"/>
      <c r="L139" s="8"/>
    </row>
    <row r="140" spans="1:12" ht="25.5">
      <c r="A140" s="79"/>
      <c r="B140" s="86" t="s">
        <v>356</v>
      </c>
      <c r="C140" s="71">
        <f aca="true" t="shared" si="46" ref="C140:H140">C141+C142+C143+C144</f>
        <v>0</v>
      </c>
      <c r="D140" s="71">
        <f t="shared" si="46"/>
        <v>0</v>
      </c>
      <c r="E140" s="71">
        <f t="shared" si="46"/>
        <v>0</v>
      </c>
      <c r="F140" s="71">
        <f t="shared" si="46"/>
        <v>0</v>
      </c>
      <c r="G140" s="71">
        <f t="shared" si="46"/>
        <v>0</v>
      </c>
      <c r="H140" s="71">
        <f t="shared" si="46"/>
        <v>0</v>
      </c>
      <c r="K140" s="8"/>
      <c r="L140" s="8"/>
    </row>
    <row r="141" spans="1:12" ht="12.75">
      <c r="A141" s="79"/>
      <c r="B141" s="86" t="s">
        <v>312</v>
      </c>
      <c r="C141" s="71"/>
      <c r="D141" s="71"/>
      <c r="E141" s="71"/>
      <c r="F141" s="71"/>
      <c r="G141" s="71"/>
      <c r="H141" s="71"/>
      <c r="K141" s="8"/>
      <c r="L141" s="8"/>
    </row>
    <row r="142" spans="1:12" ht="25.5">
      <c r="A142" s="79"/>
      <c r="B142" s="86" t="s">
        <v>313</v>
      </c>
      <c r="C142" s="71"/>
      <c r="D142" s="71"/>
      <c r="E142" s="71"/>
      <c r="F142" s="71"/>
      <c r="G142" s="71"/>
      <c r="H142" s="71"/>
      <c r="K142" s="8"/>
      <c r="L142" s="8"/>
    </row>
    <row r="143" spans="1:12" ht="25.5">
      <c r="A143" s="79"/>
      <c r="B143" s="86" t="s">
        <v>314</v>
      </c>
      <c r="C143" s="71"/>
      <c r="D143" s="71"/>
      <c r="E143" s="71"/>
      <c r="F143" s="71"/>
      <c r="G143" s="71"/>
      <c r="H143" s="71"/>
      <c r="K143" s="8"/>
      <c r="L143" s="8"/>
    </row>
    <row r="144" spans="1:12" ht="25.5">
      <c r="A144" s="79"/>
      <c r="B144" s="86" t="s">
        <v>315</v>
      </c>
      <c r="C144" s="71"/>
      <c r="D144" s="71"/>
      <c r="E144" s="71"/>
      <c r="F144" s="71"/>
      <c r="G144" s="71"/>
      <c r="H144" s="71"/>
      <c r="K144" s="8"/>
      <c r="L144" s="8"/>
    </row>
    <row r="145" spans="1:12" ht="13.5" customHeight="1">
      <c r="A145" s="79"/>
      <c r="B145" s="95" t="s">
        <v>342</v>
      </c>
      <c r="C145" s="71"/>
      <c r="D145" s="10"/>
      <c r="E145" s="10"/>
      <c r="F145" s="10"/>
      <c r="G145" s="7"/>
      <c r="H145" s="7"/>
      <c r="K145" s="8"/>
      <c r="L145" s="8"/>
    </row>
    <row r="146" spans="1:12" ht="12.75">
      <c r="A146" s="79" t="s">
        <v>316</v>
      </c>
      <c r="B146" s="72" t="s">
        <v>317</v>
      </c>
      <c r="C146" s="71">
        <f aca="true" t="shared" si="47" ref="C146:H146">C147+C148+C149</f>
        <v>0</v>
      </c>
      <c r="D146" s="71">
        <f t="shared" si="47"/>
        <v>0</v>
      </c>
      <c r="E146" s="71">
        <f t="shared" si="47"/>
        <v>0</v>
      </c>
      <c r="F146" s="71">
        <f t="shared" si="47"/>
        <v>0</v>
      </c>
      <c r="G146" s="71">
        <f t="shared" si="47"/>
        <v>0</v>
      </c>
      <c r="H146" s="71">
        <f t="shared" si="47"/>
        <v>0</v>
      </c>
      <c r="K146" s="8"/>
      <c r="L146" s="8"/>
    </row>
    <row r="147" spans="1:12" ht="15">
      <c r="A147" s="79"/>
      <c r="B147" s="106" t="s">
        <v>269</v>
      </c>
      <c r="C147" s="71"/>
      <c r="D147" s="10"/>
      <c r="E147" s="10"/>
      <c r="F147" s="10"/>
      <c r="G147" s="10"/>
      <c r="H147" s="10"/>
      <c r="I147" s="29"/>
      <c r="K147" s="8"/>
      <c r="L147" s="8"/>
    </row>
    <row r="148" spans="1:12" ht="15">
      <c r="A148" s="79"/>
      <c r="B148" s="106" t="s">
        <v>344</v>
      </c>
      <c r="C148" s="71"/>
      <c r="D148" s="10"/>
      <c r="E148" s="10"/>
      <c r="F148" s="10"/>
      <c r="G148" s="10"/>
      <c r="H148" s="10"/>
      <c r="I148" s="29"/>
      <c r="J148" s="29"/>
      <c r="K148" s="8"/>
      <c r="L148" s="8"/>
    </row>
    <row r="149" spans="1:12" s="124" customFormat="1" ht="15">
      <c r="A149" s="120"/>
      <c r="B149" s="128" t="s">
        <v>372</v>
      </c>
      <c r="C149" s="122"/>
      <c r="D149" s="123"/>
      <c r="E149" s="123"/>
      <c r="F149" s="123"/>
      <c r="G149" s="123"/>
      <c r="H149" s="123"/>
      <c r="I149" s="125"/>
      <c r="J149" s="125"/>
      <c r="K149" s="116"/>
      <c r="L149" s="116"/>
    </row>
    <row r="150" spans="1:12" ht="12.75">
      <c r="A150" s="69" t="s">
        <v>318</v>
      </c>
      <c r="B150" s="67" t="s">
        <v>319</v>
      </c>
      <c r="C150" s="71"/>
      <c r="D150" s="10">
        <v>86</v>
      </c>
      <c r="E150" s="10">
        <v>86</v>
      </c>
      <c r="F150" s="10"/>
      <c r="G150" s="10">
        <v>22.2</v>
      </c>
      <c r="H150" s="10">
        <v>22.2</v>
      </c>
      <c r="I150" s="29"/>
      <c r="J150" s="29"/>
      <c r="K150" s="8"/>
      <c r="L150" s="8"/>
    </row>
    <row r="151" spans="1:12" ht="12.75">
      <c r="A151" s="69" t="s">
        <v>320</v>
      </c>
      <c r="B151" s="67" t="s">
        <v>359</v>
      </c>
      <c r="C151" s="71"/>
      <c r="D151" s="10">
        <v>0</v>
      </c>
      <c r="E151" s="10">
        <v>0</v>
      </c>
      <c r="F151" s="10"/>
      <c r="G151" s="10"/>
      <c r="H151" s="10"/>
      <c r="I151" s="29"/>
      <c r="J151" s="29"/>
      <c r="K151" s="8"/>
      <c r="L151" s="8"/>
    </row>
    <row r="152" spans="1:12" ht="25.5">
      <c r="A152" s="69" t="s">
        <v>361</v>
      </c>
      <c r="B152" s="67" t="s">
        <v>358</v>
      </c>
      <c r="C152" s="71">
        <f>C153</f>
        <v>0</v>
      </c>
      <c r="D152" s="71">
        <f aca="true" t="shared" si="48" ref="D152:H153">D153</f>
        <v>2357</v>
      </c>
      <c r="E152" s="71">
        <f t="shared" si="48"/>
        <v>2357</v>
      </c>
      <c r="F152" s="71">
        <f t="shared" si="48"/>
        <v>0</v>
      </c>
      <c r="G152" s="71">
        <f t="shared" si="48"/>
        <v>2327.69</v>
      </c>
      <c r="H152" s="71">
        <f t="shared" si="48"/>
        <v>2327.69</v>
      </c>
      <c r="I152" s="29"/>
      <c r="J152" s="29"/>
      <c r="K152" s="8"/>
      <c r="L152" s="8"/>
    </row>
    <row r="153" spans="1:12" ht="12.75">
      <c r="A153" s="69" t="s">
        <v>362</v>
      </c>
      <c r="B153" s="67" t="s">
        <v>360</v>
      </c>
      <c r="C153" s="71">
        <f>C154</f>
        <v>0</v>
      </c>
      <c r="D153" s="71">
        <f t="shared" si="48"/>
        <v>2357</v>
      </c>
      <c r="E153" s="71">
        <f t="shared" si="48"/>
        <v>2357</v>
      </c>
      <c r="F153" s="71">
        <f t="shared" si="48"/>
        <v>0</v>
      </c>
      <c r="G153" s="71">
        <f t="shared" si="48"/>
        <v>2327.69</v>
      </c>
      <c r="H153" s="71">
        <f t="shared" si="48"/>
        <v>2327.69</v>
      </c>
      <c r="I153" s="29"/>
      <c r="J153" s="29"/>
      <c r="K153" s="8"/>
      <c r="L153" s="8"/>
    </row>
    <row r="154" spans="1:12" ht="38.25">
      <c r="A154" s="69" t="s">
        <v>363</v>
      </c>
      <c r="B154" s="67" t="s">
        <v>369</v>
      </c>
      <c r="C154" s="71">
        <f aca="true" t="shared" si="49" ref="C154:H154">C155+C156</f>
        <v>0</v>
      </c>
      <c r="D154" s="71">
        <f t="shared" si="49"/>
        <v>2357</v>
      </c>
      <c r="E154" s="71">
        <f t="shared" si="49"/>
        <v>2357</v>
      </c>
      <c r="F154" s="71">
        <f t="shared" si="49"/>
        <v>0</v>
      </c>
      <c r="G154" s="71">
        <f t="shared" si="49"/>
        <v>2327.69</v>
      </c>
      <c r="H154" s="71">
        <f t="shared" si="49"/>
        <v>2327.69</v>
      </c>
      <c r="I154" s="29"/>
      <c r="J154" s="29"/>
      <c r="K154" s="8"/>
      <c r="L154" s="8"/>
    </row>
    <row r="155" spans="1:12" s="138" customFormat="1" ht="60" customHeight="1">
      <c r="A155" s="134"/>
      <c r="B155" s="139" t="s">
        <v>376</v>
      </c>
      <c r="C155" s="135"/>
      <c r="D155" s="136">
        <v>2007</v>
      </c>
      <c r="E155" s="136">
        <v>2007</v>
      </c>
      <c r="F155" s="136"/>
      <c r="G155" s="136">
        <v>1977.69</v>
      </c>
      <c r="H155" s="136">
        <v>1977.69</v>
      </c>
      <c r="I155" s="137"/>
      <c r="J155" s="137"/>
      <c r="K155" s="137"/>
      <c r="L155" s="137"/>
    </row>
    <row r="156" spans="1:12" s="138" customFormat="1" ht="27" customHeight="1">
      <c r="A156" s="134"/>
      <c r="B156" s="139" t="s">
        <v>377</v>
      </c>
      <c r="C156" s="135"/>
      <c r="D156" s="136">
        <v>350</v>
      </c>
      <c r="E156" s="136">
        <v>350</v>
      </c>
      <c r="F156" s="136"/>
      <c r="G156" s="136">
        <v>350</v>
      </c>
      <c r="H156" s="136">
        <v>350</v>
      </c>
      <c r="I156" s="137"/>
      <c r="J156" s="137"/>
      <c r="K156" s="137"/>
      <c r="L156" s="137"/>
    </row>
    <row r="157" spans="1:12" ht="12.75">
      <c r="A157" s="69">
        <v>68.05</v>
      </c>
      <c r="B157" s="87" t="s">
        <v>321</v>
      </c>
      <c r="C157" s="77">
        <f>+C158</f>
        <v>0</v>
      </c>
      <c r="D157" s="77">
        <f aca="true" t="shared" si="50" ref="D157:H159">+D158</f>
        <v>0</v>
      </c>
      <c r="E157" s="77">
        <f t="shared" si="50"/>
        <v>1692</v>
      </c>
      <c r="F157" s="77">
        <f t="shared" si="50"/>
        <v>0</v>
      </c>
      <c r="G157" s="77">
        <f t="shared" si="50"/>
        <v>588.6800000000001</v>
      </c>
      <c r="H157" s="77">
        <f t="shared" si="50"/>
        <v>588.6800000000001</v>
      </c>
      <c r="I157" s="29"/>
      <c r="J157" s="29"/>
      <c r="K157" s="8"/>
      <c r="L157" s="8"/>
    </row>
    <row r="158" spans="1:12" ht="12.75">
      <c r="A158" s="69" t="s">
        <v>322</v>
      </c>
      <c r="B158" s="87" t="s">
        <v>152</v>
      </c>
      <c r="C158" s="77">
        <f>+C159</f>
        <v>0</v>
      </c>
      <c r="D158" s="77">
        <f t="shared" si="50"/>
        <v>0</v>
      </c>
      <c r="E158" s="77">
        <f t="shared" si="50"/>
        <v>1692</v>
      </c>
      <c r="F158" s="77">
        <f t="shared" si="50"/>
        <v>0</v>
      </c>
      <c r="G158" s="77">
        <f t="shared" si="50"/>
        <v>588.6800000000001</v>
      </c>
      <c r="H158" s="77">
        <f t="shared" si="50"/>
        <v>588.6800000000001</v>
      </c>
      <c r="I158" s="29"/>
      <c r="J158" s="29"/>
      <c r="K158" s="8"/>
      <c r="L158" s="8"/>
    </row>
    <row r="159" spans="1:12" ht="12.75">
      <c r="A159" s="69" t="s">
        <v>323</v>
      </c>
      <c r="B159" s="67" t="s">
        <v>338</v>
      </c>
      <c r="C159" s="77">
        <f>+C160</f>
        <v>0</v>
      </c>
      <c r="D159" s="77">
        <f t="shared" si="50"/>
        <v>0</v>
      </c>
      <c r="E159" s="77">
        <f t="shared" si="50"/>
        <v>1692</v>
      </c>
      <c r="F159" s="77">
        <f t="shared" si="50"/>
        <v>0</v>
      </c>
      <c r="G159" s="77">
        <f t="shared" si="50"/>
        <v>588.6800000000001</v>
      </c>
      <c r="H159" s="77">
        <f t="shared" si="50"/>
        <v>588.6800000000001</v>
      </c>
      <c r="I159" s="29"/>
      <c r="K159" s="8"/>
      <c r="L159" s="8"/>
    </row>
    <row r="160" spans="1:12" ht="12.75">
      <c r="A160" s="79" t="s">
        <v>324</v>
      </c>
      <c r="B160" s="88" t="s">
        <v>325</v>
      </c>
      <c r="C160" s="68">
        <f aca="true" t="shared" si="51" ref="C160:H160">C161</f>
        <v>0</v>
      </c>
      <c r="D160" s="68">
        <f t="shared" si="51"/>
        <v>0</v>
      </c>
      <c r="E160" s="68">
        <f t="shared" si="51"/>
        <v>1692</v>
      </c>
      <c r="F160" s="68">
        <f t="shared" si="51"/>
        <v>0</v>
      </c>
      <c r="G160" s="68">
        <f t="shared" si="51"/>
        <v>588.6800000000001</v>
      </c>
      <c r="H160" s="68">
        <f t="shared" si="51"/>
        <v>588.6800000000001</v>
      </c>
      <c r="I160" s="29"/>
      <c r="K160" s="8"/>
      <c r="L160" s="8"/>
    </row>
    <row r="161" spans="1:12" ht="12.75">
      <c r="A161" s="79" t="s">
        <v>326</v>
      </c>
      <c r="B161" s="88" t="s">
        <v>327</v>
      </c>
      <c r="C161" s="68">
        <f aca="true" t="shared" si="52" ref="C161:H161">C163+C164</f>
        <v>0</v>
      </c>
      <c r="D161" s="68">
        <f t="shared" si="52"/>
        <v>0</v>
      </c>
      <c r="E161" s="68">
        <f t="shared" si="52"/>
        <v>1692</v>
      </c>
      <c r="F161" s="68">
        <f t="shared" si="52"/>
        <v>0</v>
      </c>
      <c r="G161" s="68">
        <f t="shared" si="52"/>
        <v>588.6800000000001</v>
      </c>
      <c r="H161" s="68">
        <f t="shared" si="52"/>
        <v>588.6800000000001</v>
      </c>
      <c r="I161" s="29"/>
      <c r="K161" s="8"/>
      <c r="L161" s="8"/>
    </row>
    <row r="162" spans="1:8" ht="12.75">
      <c r="A162" s="69" t="s">
        <v>328</v>
      </c>
      <c r="B162" s="87" t="s">
        <v>329</v>
      </c>
      <c r="C162" s="68">
        <f aca="true" t="shared" si="53" ref="C162:H162">C163</f>
        <v>0</v>
      </c>
      <c r="D162" s="68">
        <f t="shared" si="53"/>
        <v>0</v>
      </c>
      <c r="E162" s="68">
        <f t="shared" si="53"/>
        <v>1224</v>
      </c>
      <c r="F162" s="68">
        <f t="shared" si="53"/>
        <v>0</v>
      </c>
      <c r="G162" s="68">
        <f t="shared" si="53"/>
        <v>415.61</v>
      </c>
      <c r="H162" s="68">
        <f t="shared" si="53"/>
        <v>415.61</v>
      </c>
    </row>
    <row r="163" spans="1:8" ht="12.75">
      <c r="A163" s="79" t="s">
        <v>330</v>
      </c>
      <c r="B163" s="88" t="s">
        <v>331</v>
      </c>
      <c r="C163" s="71"/>
      <c r="D163" s="10"/>
      <c r="E163" s="10">
        <v>1224</v>
      </c>
      <c r="F163" s="10"/>
      <c r="G163" s="7">
        <v>415.61</v>
      </c>
      <c r="H163" s="7">
        <v>415.61</v>
      </c>
    </row>
    <row r="164" spans="1:8" ht="12.75">
      <c r="A164" s="79" t="s">
        <v>332</v>
      </c>
      <c r="B164" s="88" t="s">
        <v>333</v>
      </c>
      <c r="C164" s="71"/>
      <c r="D164" s="10"/>
      <c r="E164" s="10">
        <v>468</v>
      </c>
      <c r="F164" s="10"/>
      <c r="G164" s="7">
        <v>173.07</v>
      </c>
      <c r="H164" s="7">
        <v>173.07</v>
      </c>
    </row>
    <row r="165" spans="1:8" ht="12.75">
      <c r="A165" s="69" t="s">
        <v>334</v>
      </c>
      <c r="B165" s="67" t="s">
        <v>335</v>
      </c>
      <c r="C165" s="68">
        <f aca="true" t="shared" si="54" ref="C165:H165">+C166</f>
        <v>0</v>
      </c>
      <c r="D165" s="68">
        <f t="shared" si="54"/>
        <v>0</v>
      </c>
      <c r="E165" s="68">
        <f t="shared" si="54"/>
        <v>0</v>
      </c>
      <c r="F165" s="68">
        <f t="shared" si="54"/>
        <v>0</v>
      </c>
      <c r="G165" s="68">
        <f t="shared" si="54"/>
        <v>0</v>
      </c>
      <c r="H165" s="68">
        <f t="shared" si="54"/>
        <v>0</v>
      </c>
    </row>
    <row r="166" spans="1:8" ht="12.75">
      <c r="A166" s="79" t="s">
        <v>336</v>
      </c>
      <c r="B166" s="72" t="s">
        <v>337</v>
      </c>
      <c r="C166" s="89"/>
      <c r="D166" s="10"/>
      <c r="E166" s="10"/>
      <c r="F166" s="10"/>
      <c r="G166" s="7"/>
      <c r="H166" s="7"/>
    </row>
    <row r="170" spans="2:7" ht="15">
      <c r="B170" s="144" t="s">
        <v>139</v>
      </c>
      <c r="C170" s="32"/>
      <c r="D170" s="32"/>
      <c r="E170" s="156" t="s">
        <v>380</v>
      </c>
      <c r="F170" s="155"/>
      <c r="G170" s="155"/>
    </row>
    <row r="171" spans="2:5" ht="12.75">
      <c r="B171" s="25"/>
      <c r="C171" s="30"/>
      <c r="D171" s="30"/>
      <c r="E171" s="25"/>
    </row>
    <row r="172" spans="2:7" ht="12.75">
      <c r="B172" s="143" t="s">
        <v>379</v>
      </c>
      <c r="C172" s="30"/>
      <c r="D172" s="30"/>
      <c r="E172" s="154" t="s">
        <v>381</v>
      </c>
      <c r="F172" s="155"/>
      <c r="G172" s="155"/>
    </row>
  </sheetData>
  <sheetProtection/>
  <protectedRanges>
    <protectedRange sqref="C1:C3 B2" name="Zonă1_1"/>
    <protectedRange sqref="G34:H37 G129:H129 G63:H63 G27:H32 G99:H107 G89:H93 G56:H60 G73:H77 G83:H86 G49:H51 G41:H46 G127:H127 G95:H97 G109:H112 G117:H118" name="Zonă3"/>
    <protectedRange sqref="B3" name="Zonă1_1_1_1_1_1"/>
  </protectedRanges>
  <mergeCells count="2">
    <mergeCell ref="E172:G172"/>
    <mergeCell ref="E170:G170"/>
  </mergeCell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2017-03-06T08:35:34Z</cp:lastPrinted>
  <dcterms:created xsi:type="dcterms:W3CDTF">2015-02-12T11:23:55Z</dcterms:created>
  <dcterms:modified xsi:type="dcterms:W3CDTF">2017-03-14T07:28:52Z</dcterms:modified>
  <cp:category/>
  <cp:version/>
  <cp:contentType/>
  <cp:contentStatus/>
</cp:coreProperties>
</file>